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30" windowWidth="9420" windowHeight="4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<sst xmlns="http://schemas.openxmlformats.org/spreadsheetml/2006/main" count="291" uniqueCount="223">
  <si>
    <t>Затверджено</t>
  </si>
  <si>
    <t>по бюджету</t>
  </si>
  <si>
    <t>на рік</t>
  </si>
  <si>
    <t>Фактично</t>
  </si>
  <si>
    <t>виконано</t>
  </si>
  <si>
    <t>Загаль-</t>
  </si>
  <si>
    <t>Спец.</t>
  </si>
  <si>
    <t>у тому числі:</t>
  </si>
  <si>
    <t xml:space="preserve"> 2.1</t>
  </si>
  <si>
    <t xml:space="preserve"> - фіксований податок</t>
  </si>
  <si>
    <t xml:space="preserve"> -відрахув.від сум податку на прибуток для фінансув.житлового будівниц.для військовослуж.</t>
  </si>
  <si>
    <t xml:space="preserve"> 2.2</t>
  </si>
  <si>
    <t>Податки на власність-разом</t>
  </si>
  <si>
    <t xml:space="preserve"> 2.3</t>
  </si>
  <si>
    <t xml:space="preserve"> -плата за користування водними ресурсами</t>
  </si>
  <si>
    <t xml:space="preserve"> 2.5</t>
  </si>
  <si>
    <t>Податки не віднесені до інших категорій</t>
  </si>
  <si>
    <t xml:space="preserve"> -штрафи та санкції, оплачені за порушення податкового законодавства</t>
  </si>
  <si>
    <t xml:space="preserve"> 2.6</t>
  </si>
  <si>
    <t xml:space="preserve"> -держмито</t>
  </si>
  <si>
    <t>РАЗОМ ДОХОДІВ:</t>
  </si>
  <si>
    <t>ВСЬОГО ДОХОДІВ:</t>
  </si>
  <si>
    <t xml:space="preserve">Перевищення видатків над фондами </t>
  </si>
  <si>
    <t>Оборотна касова готівка</t>
  </si>
  <si>
    <t xml:space="preserve">Інші неподаткові надходження </t>
  </si>
  <si>
    <t>ВИДАТКИ :</t>
  </si>
  <si>
    <t>Органи місцевого самоврядування</t>
  </si>
  <si>
    <t>Правохоронні органи</t>
  </si>
  <si>
    <t>Освіта</t>
  </si>
  <si>
    <t>Соціальний захист та соціальне забезпечення-всього</t>
  </si>
  <si>
    <t>Житлово-комунальне господатство</t>
  </si>
  <si>
    <t>а)</t>
  </si>
  <si>
    <t>Житлове господатство</t>
  </si>
  <si>
    <t xml:space="preserve"> -капремонт житлового фонду</t>
  </si>
  <si>
    <t xml:space="preserve">б) </t>
  </si>
  <si>
    <t>Комунальне господатство</t>
  </si>
  <si>
    <t xml:space="preserve"> -земельні ресурси</t>
  </si>
  <si>
    <t>Культура і мистецтво-разом</t>
  </si>
  <si>
    <t>Фізична культура і спорт</t>
  </si>
  <si>
    <t xml:space="preserve"> -преса</t>
  </si>
  <si>
    <t xml:space="preserve"> -газофікація</t>
  </si>
  <si>
    <t>Резервний фонд</t>
  </si>
  <si>
    <t>РАЗОМ ВИДАТКІВ :</t>
  </si>
  <si>
    <t>ДОХОДИ</t>
  </si>
  <si>
    <t xml:space="preserve"> -водопровідно-каналіз.господарство</t>
  </si>
  <si>
    <t xml:space="preserve"> -  інші податки</t>
  </si>
  <si>
    <t xml:space="preserve"> -плата за видачу ліцензій</t>
  </si>
  <si>
    <t xml:space="preserve"> -податок на прибуток підприємств,організацій,що належать до комун.власності</t>
  </si>
  <si>
    <t xml:space="preserve"> -інші заклади культури(КП"Екран", КП "Парк культури та відпочинку")</t>
  </si>
  <si>
    <t xml:space="preserve"> з них:</t>
  </si>
  <si>
    <t xml:space="preserve"> - оплата праці з нарахуваннями</t>
  </si>
  <si>
    <t xml:space="preserve"> - оплата комунальних послуг та енергоносіів</t>
  </si>
  <si>
    <t xml:space="preserve"> - інші видатки</t>
  </si>
  <si>
    <t xml:space="preserve"> -пільги ветеранам війни та праці,ветеранам війс.служби та органів внут.справ</t>
  </si>
  <si>
    <t>Додаткова дотація з держбюджету на зменшення факт.диспропорцій між місцевими бюджетами</t>
  </si>
  <si>
    <t>Звіт</t>
  </si>
  <si>
    <t xml:space="preserve"> -Територіальний центр</t>
  </si>
  <si>
    <t>X</t>
  </si>
  <si>
    <t>грн.</t>
  </si>
  <si>
    <t>Доходи від операцій з капіталом:</t>
  </si>
  <si>
    <t>Дотація вирівнювання, що одержується з державного бюджету</t>
  </si>
  <si>
    <t>Капітальні вкладення-разом (будівництво)</t>
  </si>
  <si>
    <t>Проведення виборів депутатів місцевих рад</t>
  </si>
  <si>
    <t xml:space="preserve"> - на початок періоду</t>
  </si>
  <si>
    <t xml:space="preserve"> - на кінець періоду</t>
  </si>
  <si>
    <t>Охорона і раціональне використання земель</t>
  </si>
  <si>
    <t>у житлово-комунальному господарстві</t>
  </si>
  <si>
    <t xml:space="preserve">Субвенція з державного бюджету на виконання заходів з упередження аварій </t>
  </si>
  <si>
    <t xml:space="preserve">Субвенція з державного бюджету на проведення виборів </t>
  </si>
  <si>
    <t xml:space="preserve"> -дотація ЖКГ</t>
  </si>
  <si>
    <t>Комбінати комунальних підприємств  та інші організації  ЖКГ</t>
  </si>
  <si>
    <t xml:space="preserve"> - благоустрій міста</t>
  </si>
  <si>
    <t xml:space="preserve">Інші видатки - разом, у тому числі: </t>
  </si>
  <si>
    <t>Цільовий фонд, утворений органами місцевого самоврядування</t>
  </si>
  <si>
    <t xml:space="preserve"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</t>
  </si>
  <si>
    <t>Додаткова дотація з держбюджету на  забезпечення видатків на оплату праці працівників бюджетних установ</t>
  </si>
  <si>
    <t>Субвенція  з державного бюджету на ведення та адміністрування Державного реєстру виборців</t>
  </si>
  <si>
    <t>Кошти, одержані із загального фонду бюджету до бюджету  розвитку (спеціального фонду)</t>
  </si>
  <si>
    <t>Рівень виконання</t>
  </si>
  <si>
    <t xml:space="preserve">Рівень виконання </t>
  </si>
  <si>
    <t xml:space="preserve">Внески органів місцевого самоврядування у статутні фонди суб єктів підприємницької діяльності 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</si>
  <si>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 </t>
  </si>
  <si>
    <t xml:space="preserve">субвенція з державного бюджету на будівництво та придбання житла військовослужбовцям та особам рядового та начальницького складу, звільненим у запас або відставку за станом здоровя, віком, вислугою років та у звязку 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обовязків, а також учасникам бойових дій в Афганістані та воєнних конфліктах у зарубіжних країнах.   </t>
  </si>
  <si>
    <t xml:space="preserve"> 3.0 </t>
  </si>
  <si>
    <t>Інші субвенції</t>
  </si>
  <si>
    <t xml:space="preserve">  - 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</si>
  <si>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Програми і заходи центрів соціальних служб для сім ї, дітей та молоді</t>
  </si>
  <si>
    <t xml:space="preserve">Фінансова підтримка громадських організаціі  інвалідів і ветеранів </t>
  </si>
  <si>
    <t xml:space="preserve"> - інші надходження</t>
  </si>
  <si>
    <t xml:space="preserve"> - проведення навчально - тренувальних зборів і змагань</t>
  </si>
  <si>
    <t xml:space="preserve">Видатки на запобігання та ліквідацію надзвичайних ситуацій та наслідків стихійного лиха </t>
  </si>
  <si>
    <t xml:space="preserve"> - податок на  доходи фізичних осіб</t>
  </si>
  <si>
    <t xml:space="preserve"> - збір за впровадження деяких видів підприємницької діяльності</t>
  </si>
  <si>
    <t xml:space="preserve"> - надходження від орендної плати за користування майновим комплексом та іншим майном, що  перебуває у комунальній власності</t>
  </si>
  <si>
    <t xml:space="preserve">Субвенція з державного бюджету місцевим бюджетам на виплату допомоги сімям з дітьми, малозабезпеченим сімям, інвалідам з дитинства, дітям - 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</si>
  <si>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</si>
  <si>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надання пільг та житлових субсидій населенню на оплату електроенргії, природного газу, послуг тепло-, водопостачання та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</si>
  <si>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</si>
  <si>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 xml:space="preserve">Субвенція з державного бюджету місцевим бюджетам на виплату державної соціальної допомоги 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сімейногго типу та прийомних сім ях за принципом "гроші ходять за дитиною"       </t>
  </si>
  <si>
    <t>Субвенція з державного бюджету місцевим бюджетам на фінансування у 2011 році Програм-переможців Всеукраїнського конкурсу проектів розвитку місцевого самоврядування 2010 року</t>
  </si>
  <si>
    <t xml:space="preserve"> - збір за першу реєстрацію транспортного засобу</t>
  </si>
  <si>
    <t xml:space="preserve"> -субсидії населенню для відшкодування витрат на оплату ЖКП, твердого та рідкого пічного палива та скрапленого газу </t>
  </si>
  <si>
    <t xml:space="preserve"> - видатки на харчування</t>
  </si>
  <si>
    <t xml:space="preserve"> - дитячі будинки (у тому числі сімейного типу, прийомні сім ї)</t>
  </si>
  <si>
    <t xml:space="preserve"> -інші видатки на соц.захист (фінасування міських програм)</t>
  </si>
  <si>
    <t xml:space="preserve"> - відділ культури (Палац культури Молоді та спорту, школа мистецв, бібліотека, ЦБ)  </t>
  </si>
  <si>
    <t xml:space="preserve"> - мистецькі  та культурні міські заходи </t>
  </si>
  <si>
    <t>Місцевий автомобільний транспорт - разом, у тому числі:</t>
  </si>
  <si>
    <t xml:space="preserve"> - компенсаційні виплати на пільговий проїзд автомобільним транспортом окремим категоріям громадян </t>
  </si>
  <si>
    <t xml:space="preserve"> - інші заходи у сфері автомобільного транспорту</t>
  </si>
  <si>
    <t>Землеустрій</t>
  </si>
  <si>
    <t xml:space="preserve"> -  податок з власників  транспортних засобів та інших самохідних машин і механізмів </t>
  </si>
  <si>
    <t xml:space="preserve"> місцеві податки та збори, нараховані до 1 січня 2011 року - разом</t>
  </si>
  <si>
    <t xml:space="preserve"> -  податок з реклами </t>
  </si>
  <si>
    <t xml:space="preserve"> -  комунальний податок</t>
  </si>
  <si>
    <t xml:space="preserve"> -  збір за припаркування автотранспорту</t>
  </si>
  <si>
    <t xml:space="preserve"> -  ринковий збір </t>
  </si>
  <si>
    <t xml:space="preserve"> -  збір за право використання місцевої символіки</t>
  </si>
  <si>
    <t xml:space="preserve"> місцеві податки та збори - разом</t>
  </si>
  <si>
    <t xml:space="preserve"> - водопровідно - каналізаційне господарство</t>
  </si>
  <si>
    <t xml:space="preserve"> - капітальні видатки  </t>
  </si>
  <si>
    <t>Перевищення доходів над видатками (профіцит " + ", дефіцит " - ")</t>
  </si>
  <si>
    <t xml:space="preserve"> -  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</si>
  <si>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 xml:space="preserve">  - надходження сум кредиторської та депоненської заборгованості підприємств, організацій та установ, щодо яких минув строк позовної давності </t>
  </si>
  <si>
    <t xml:space="preserve"> 2.4</t>
  </si>
  <si>
    <t>Окремі податки і збори, що зараховуються до місцевих бюджетів - разом</t>
  </si>
  <si>
    <t xml:space="preserve">  - адміністративні штрафи та інші сакції  </t>
  </si>
  <si>
    <t xml:space="preserve"> - штрафні санкції за порушення законодавства про патентування, за порушення норм регулювання обігу готівки та про застосування реїстраторів розрахункових операцій у сфері торгівлі, громадського харчування та послуг  </t>
  </si>
  <si>
    <t xml:space="preserve">Податки на доходи, податки на прибуток, податки на збільшення  ринкової вартості - разом  </t>
  </si>
  <si>
    <t xml:space="preserve"> Адміністративні збори та платежі, доходи від некомерційної господарської діяльності</t>
  </si>
  <si>
    <t xml:space="preserve"> - реєстраційний збір за проведення державної реєстрації юридичних осіб та фізичних осіб - підприємців </t>
  </si>
  <si>
    <t>Власні надходження бюджетних установ</t>
  </si>
  <si>
    <t xml:space="preserve"> Надходження коштів від відшкодування втрат сільськогосподарського і лісогосподарського виробництва</t>
  </si>
  <si>
    <t xml:space="preserve"> 2.9 </t>
  </si>
  <si>
    <t xml:space="preserve"> - кошти від відчуження майна, що перебуває у комунальній власності</t>
  </si>
  <si>
    <t xml:space="preserve"> - кошти від продажу землі</t>
  </si>
  <si>
    <t xml:space="preserve"> - єдиний податок </t>
  </si>
  <si>
    <t xml:space="preserve"> - фіксований сільськогосподарський податок</t>
  </si>
  <si>
    <t xml:space="preserve"> - податки  та збори, не віднесені до інших категорій</t>
  </si>
  <si>
    <t xml:space="preserve"> - екологічний податок</t>
  </si>
  <si>
    <t>Інші податки та збори - разом</t>
  </si>
  <si>
    <t>I.  Податкові надходження - всього</t>
  </si>
  <si>
    <t xml:space="preserve"> - податок на прибуток підприємств </t>
  </si>
  <si>
    <t>Збори  та плата за спеціальне використання природних ресурсів - разом</t>
  </si>
  <si>
    <t xml:space="preserve"> - плата за землю</t>
  </si>
  <si>
    <t xml:space="preserve"> -  збір за місця для паркування транспортних засобів</t>
  </si>
  <si>
    <t>II. Неподаткові надходження-всього</t>
  </si>
  <si>
    <t>Інші надходження - разом</t>
  </si>
  <si>
    <t xml:space="preserve"> 2.7 </t>
  </si>
  <si>
    <t xml:space="preserve"> 2.8</t>
  </si>
  <si>
    <t xml:space="preserve"> 3.1</t>
  </si>
  <si>
    <t xml:space="preserve"> - збір за забруднення навколишнього природного середовища</t>
  </si>
  <si>
    <t xml:space="preserve">                        III.  цільові фонди </t>
  </si>
  <si>
    <t xml:space="preserve"> - цільові фонди, утворені  органами місцевого самоврядування</t>
  </si>
  <si>
    <t xml:space="preserve"> 3.2</t>
  </si>
  <si>
    <t>Залишки бюджетних коштів:</t>
  </si>
  <si>
    <t xml:space="preserve"> - туристичний збір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</si>
  <si>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</si>
  <si>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програма «Безпечне місто Каховка»</t>
  </si>
  <si>
    <t xml:space="preserve">Інші послуги, пов яззані з економічною діяльністю (підтримка малого і середнього підприємництва) </t>
  </si>
  <si>
    <t xml:space="preserve"> - видатки на впровадження засобів обліку витрат та регулювання споживання води та теплової енергії  </t>
  </si>
  <si>
    <t xml:space="preserve"> -видатки на проведення робіт, пов язаних з будівництвом, реконструкцією та утриманням автомобільних доріг </t>
  </si>
  <si>
    <t>Охорона і раціональне використання природних ресурсів</t>
  </si>
  <si>
    <t xml:space="preserve">Утилізація відходів </t>
  </si>
  <si>
    <t xml:space="preserve"> Інші програми соціального захисту дітей (програма "Діти Херсонщини")</t>
  </si>
  <si>
    <t>Заходи з оздоровлення та відпочинку дітей</t>
  </si>
  <si>
    <t xml:space="preserve">Виплати грошової компенсації фізичним особам, які надають соціальні послуги громадянам похилого віку, інвалідам, дітям - інвалідам, хворим, які не здатні до самообслуговування і потребують сторонньої допомоги  </t>
  </si>
  <si>
    <t xml:space="preserve">Житлове будівництво та придбання житла  для окремих категорій населення  </t>
  </si>
  <si>
    <t xml:space="preserve">Додаткова дотація з державного бюджету  місцевим бюджетам  на оплату праці працівників бюджетних установ </t>
  </si>
  <si>
    <t>Додаткова дотація з державного бюджету на вирівнювання фінансової забезпеченості місцевих бюджетів</t>
  </si>
  <si>
    <t xml:space="preserve"> - інші надходження до фондів охорони навколишнього природного середовища</t>
  </si>
  <si>
    <t xml:space="preserve"> -центр соціальної реабілітаціі дітей-інвалідів</t>
  </si>
  <si>
    <t>Фінансування за рахунок коштів єдиного казначейського рахунку</t>
  </si>
  <si>
    <t xml:space="preserve">Додаткова дотація з державного бюджету  місцевим бюджетам  на покращення надання соціальних послуг найуразливішим верствам населення  </t>
  </si>
  <si>
    <t xml:space="preserve">    </t>
  </si>
  <si>
    <t xml:space="preserve"> -допомога сім*ям з дітьми та дітям - інвалідам</t>
  </si>
  <si>
    <t xml:space="preserve"> - соціальні програми і заходи державних органів у справах молоді</t>
  </si>
  <si>
    <t xml:space="preserve"> - погашення заборгованості з різниці в тарифах  на теплову енергію, послуги з централізованого водопостачання та водовідведення </t>
  </si>
  <si>
    <t xml:space="preserve">Ліквідація іншого забруднення навколишнього природного середовища </t>
  </si>
  <si>
    <t xml:space="preserve">  - частина чистого прибутку (доходу) комунальних унітарних підприємств та їх об єднань, що вилучаються до відповідного місцевого бюджету </t>
  </si>
  <si>
    <t>Субвенція на проведення видатків місцевих бюджетів, що враховуються при визначенні обсягу міжбюджетних трансфертів</t>
  </si>
  <si>
    <t xml:space="preserve"> - надходження коштів пайової участі у розвитку інфраструктури населеного пункту</t>
  </si>
  <si>
    <t xml:space="preserve"> - кошти  від реалізації безхазяйного майна, знахідок, спадкового майна,  майна, одержаного територіальною громадою в порядку спадкування чи дарування, а також валютні  цінності і грошові кошти, власники яких невідомі </t>
  </si>
  <si>
    <t xml:space="preserve"> -  податок на нерухоме майно, відмінне від земельної ділянки, сплачений юридичними особами </t>
  </si>
  <si>
    <t xml:space="preserve"> -капітальний ремонт житлового фонду місцевих органів влади</t>
  </si>
  <si>
    <t xml:space="preserve"> - капітальний ремонт житлового фонду об єднань співвласників багатоквартирних будинків  </t>
  </si>
  <si>
    <t xml:space="preserve"> програма підтримки діяльності громадського формування з охорони громадського порядку «Щит» на 2013 рік</t>
  </si>
  <si>
    <t xml:space="preserve">  програма висвітлення діяльності органів місцевого самоврядування засобами інформації м. Каховки на 2013 рік </t>
  </si>
  <si>
    <t>програма підтримки діяльності органів самоорганізації населення на 2013 рік</t>
  </si>
  <si>
    <t>програма "Призовна дільниця" на 2011 - 2015 роки</t>
  </si>
  <si>
    <t xml:space="preserve">  програма висвітлення діяльності органів місцевого самоврядування засобами інформації м. Каховки на 2012 рік (погашення заборгованості)</t>
  </si>
  <si>
    <t>програма розвитку футболу  в м. Каховці на 2012 рік  (погашення заборгованості)</t>
  </si>
  <si>
    <t>програма забезпечення діяльності депутатів міської ради на 2013 рік</t>
  </si>
  <si>
    <t xml:space="preserve">Начальник фінасового управління </t>
  </si>
  <si>
    <t>К.Я.Гаврилюк</t>
  </si>
  <si>
    <t>до рішення виконавчого</t>
  </si>
  <si>
    <t xml:space="preserve">комітету </t>
  </si>
  <si>
    <t xml:space="preserve">Видатки на поховання учасників бойових дій та інвалідів війни </t>
  </si>
  <si>
    <t xml:space="preserve"> - податок на нерухоме майно, відмінне від земельної ділянки</t>
  </si>
  <si>
    <t xml:space="preserve">  - надходження коштів від відшкодування втрат сільськогосподарського і лісогосподарського виробництва </t>
  </si>
  <si>
    <t xml:space="preserve">Пільги на медичне обслуговування громадян, які постраждали внаслідок Чорнобильської катастрофи </t>
  </si>
  <si>
    <t xml:space="preserve"> Інші розрахунки</t>
  </si>
  <si>
    <t xml:space="preserve">на 9 місяців    </t>
  </si>
  <si>
    <t xml:space="preserve">на 9 місяців 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</si>
  <si>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 що вироблялися, транспортувалися та постачалися населенню, яка виникла в звязку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або погоджувалися органами державної влади чи місцевого самоврядування </t>
  </si>
  <si>
    <t xml:space="preserve">Погашення заборгованості з різниці в тарифах на теплову енергію, послуги з централізованого водопостачання та водовідведення що вироблялися, транспортувалися та постачалися населенню, яка виникла в звязку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або погоджувалися органами державної влади чи місцевого самоврядування </t>
  </si>
  <si>
    <t xml:space="preserve">Інші субвенції </t>
  </si>
  <si>
    <t xml:space="preserve"> -Утримання центру соціальних служб для сім ї, дітей та молоді </t>
  </si>
  <si>
    <t xml:space="preserve">Фінансування за рахунок коштів єдиного казначейського рахунку (позика)  </t>
  </si>
  <si>
    <t>на рік з урахуванням змін</t>
  </si>
  <si>
    <t>за  рік</t>
  </si>
  <si>
    <t>за рік</t>
  </si>
  <si>
    <t xml:space="preserve">про виконання міського бюджету за 2013 рік </t>
  </si>
  <si>
    <t xml:space="preserve"> - податок з власників транспортних засобів та інших самохідних машин і механізмів </t>
  </si>
  <si>
    <t xml:space="preserve">Програми і заходи центрів соціальних служб для сім ї, дітей та молоді  </t>
  </si>
  <si>
    <t xml:space="preserve"> - житлово - експлуатаційне господарство</t>
  </si>
  <si>
    <t xml:space="preserve">Видатки на запобігання та ліквідацію надзвичайних ситуацій та наслідків стихійного лиха  </t>
  </si>
  <si>
    <t xml:space="preserve"> Додаток  </t>
  </si>
  <si>
    <t xml:space="preserve"> від 11.03.2014 року № 61</t>
  </si>
  <si>
    <t>Затверджено по бюджету</t>
  </si>
  <si>
    <t>Фактично виконано</t>
  </si>
  <si>
    <t>Загальний фонд</t>
  </si>
  <si>
    <t>Спец. Фонд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</si>
</sst>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name val="Arial Cyr"/>
      <family val="2"/>
    </font>
    <font>
      <b/>
      <sz val="7"/>
      <name val="Arial Cyr"/>
      <family val="2"/>
    </font>
    <font>
      <sz val="8"/>
      <color indexed="53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7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 shrinkToFit="1"/>
    </xf>
    <xf numFmtId="172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1" xfId="0" applyFont="1" applyBorder="1" applyAlignment="1">
      <alignment wrapText="1" shrinkToFit="1"/>
    </xf>
    <xf numFmtId="172" fontId="6" fillId="0" borderId="1" xfId="0" applyNumberFormat="1" applyFont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Border="1" applyAlignment="1">
      <alignment wrapText="1" shrinkToFi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top" wrapText="1" shrinkToFit="1"/>
    </xf>
    <xf numFmtId="0" fontId="14" fillId="0" borderId="1" xfId="0" applyFont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17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5" fillId="3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72" fontId="6" fillId="3" borderId="1" xfId="0" applyNumberFormat="1" applyFont="1" applyFill="1" applyBorder="1" applyAlignment="1">
      <alignment/>
    </xf>
    <xf numFmtId="172" fontId="13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6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8"/>
  <sheetViews>
    <sheetView tabSelected="1" view="pageBreakPreview" zoomScaleSheetLayoutView="100" workbookViewId="0" topLeftCell="A1">
      <pane xSplit="2" ySplit="10" topLeftCell="C29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183" sqref="J183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0.875" style="0" customWidth="1"/>
    <col min="4" max="4" width="11.875" style="0" customWidth="1"/>
    <col min="5" max="6" width="9.375" style="0" hidden="1" customWidth="1"/>
    <col min="7" max="7" width="10.125" style="0" customWidth="1"/>
    <col min="8" max="8" width="9.625" style="0" customWidth="1"/>
    <col min="9" max="9" width="7.375" style="0" customWidth="1"/>
    <col min="10" max="10" width="8.00390625" style="0" customWidth="1"/>
  </cols>
  <sheetData>
    <row r="2" spans="8:10" ht="12.75">
      <c r="H2" s="56" t="s">
        <v>217</v>
      </c>
      <c r="I2" s="56"/>
      <c r="J2" s="56"/>
    </row>
    <row r="3" ht="12.75">
      <c r="H3" t="s">
        <v>195</v>
      </c>
    </row>
    <row r="4" ht="12.75">
      <c r="H4" t="s">
        <v>196</v>
      </c>
    </row>
    <row r="5" ht="12.75">
      <c r="H5" t="s">
        <v>218</v>
      </c>
    </row>
    <row r="6" spans="2:10" ht="20.25">
      <c r="B6" s="85" t="s">
        <v>55</v>
      </c>
      <c r="C6" s="85"/>
      <c r="D6" s="85"/>
      <c r="E6" s="85"/>
      <c r="F6" s="85"/>
      <c r="G6" s="85"/>
      <c r="H6" s="85"/>
      <c r="I6" s="85"/>
      <c r="J6" s="85"/>
    </row>
    <row r="7" spans="1:10" ht="15.75">
      <c r="A7" s="86" t="s">
        <v>212</v>
      </c>
      <c r="B7" s="86"/>
      <c r="C7" s="86"/>
      <c r="D7" s="86"/>
      <c r="E7" s="86"/>
      <c r="F7" s="86"/>
      <c r="G7" s="86"/>
      <c r="H7" s="86"/>
      <c r="I7" s="86"/>
      <c r="J7" s="86"/>
    </row>
    <row r="8" spans="3:10" ht="15.75">
      <c r="C8" s="1"/>
      <c r="D8" s="1"/>
      <c r="E8" s="1"/>
      <c r="F8" s="1"/>
      <c r="G8" s="1"/>
      <c r="H8" s="1"/>
      <c r="I8" s="1"/>
      <c r="J8" s="12" t="s">
        <v>58</v>
      </c>
    </row>
    <row r="9" spans="1:10" ht="12.75">
      <c r="A9" s="81"/>
      <c r="B9" s="81"/>
      <c r="C9" s="87" t="s">
        <v>219</v>
      </c>
      <c r="D9" s="88"/>
      <c r="E9" s="87" t="s">
        <v>0</v>
      </c>
      <c r="F9" s="89"/>
      <c r="G9" s="87" t="s">
        <v>220</v>
      </c>
      <c r="H9" s="88"/>
      <c r="I9" s="87" t="s">
        <v>79</v>
      </c>
      <c r="J9" s="88"/>
    </row>
    <row r="10" spans="1:10" ht="12.75">
      <c r="A10" s="81"/>
      <c r="B10" s="81"/>
      <c r="C10" s="90"/>
      <c r="D10" s="91"/>
      <c r="E10" s="90" t="s">
        <v>1</v>
      </c>
      <c r="F10" s="92"/>
      <c r="G10" s="90"/>
      <c r="H10" s="91"/>
      <c r="I10" s="90"/>
      <c r="J10" s="91"/>
    </row>
    <row r="11" spans="1:10" ht="12.75">
      <c r="A11" s="81"/>
      <c r="B11" s="81"/>
      <c r="C11" s="90" t="s">
        <v>209</v>
      </c>
      <c r="D11" s="92"/>
      <c r="E11" s="90" t="s">
        <v>202</v>
      </c>
      <c r="F11" s="92"/>
      <c r="G11" s="95" t="s">
        <v>210</v>
      </c>
      <c r="H11" s="96"/>
      <c r="I11" s="90"/>
      <c r="J11" s="91"/>
    </row>
    <row r="12" spans="1:10" ht="38.25">
      <c r="A12" s="81"/>
      <c r="B12" s="81"/>
      <c r="C12" s="93" t="s">
        <v>221</v>
      </c>
      <c r="D12" s="93" t="s">
        <v>222</v>
      </c>
      <c r="E12" s="94" t="s">
        <v>5</v>
      </c>
      <c r="F12" s="94" t="s">
        <v>6</v>
      </c>
      <c r="G12" s="93" t="s">
        <v>221</v>
      </c>
      <c r="H12" s="93" t="s">
        <v>222</v>
      </c>
      <c r="I12" s="93" t="s">
        <v>221</v>
      </c>
      <c r="J12" s="93" t="s">
        <v>222</v>
      </c>
    </row>
    <row r="13" spans="1:10" ht="15.75">
      <c r="A13" s="84" t="s">
        <v>43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2.75">
      <c r="A14" s="83" t="s">
        <v>141</v>
      </c>
      <c r="B14" s="83"/>
      <c r="C14" s="3">
        <f aca="true" t="shared" si="0" ref="C14:H14">C15+C22+C27+C39+C65</f>
        <v>47279500</v>
      </c>
      <c r="D14" s="3">
        <f t="shared" si="0"/>
        <v>6186430</v>
      </c>
      <c r="E14" s="3">
        <f t="shared" si="0"/>
        <v>0</v>
      </c>
      <c r="F14" s="3">
        <f t="shared" si="0"/>
        <v>0</v>
      </c>
      <c r="G14" s="3">
        <f t="shared" si="0"/>
        <v>41595677</v>
      </c>
      <c r="H14" s="3">
        <f t="shared" si="0"/>
        <v>7361525</v>
      </c>
      <c r="I14" s="21">
        <f>G14/C14*100</f>
        <v>87.97825061601752</v>
      </c>
      <c r="J14" s="21">
        <f>H14/D14*100</f>
        <v>118.99471908677542</v>
      </c>
    </row>
    <row r="15" spans="1:10" ht="22.5" customHeight="1">
      <c r="A15" s="5" t="s">
        <v>8</v>
      </c>
      <c r="B15" s="32" t="s">
        <v>128</v>
      </c>
      <c r="C15" s="4">
        <f aca="true" t="shared" si="1" ref="C15:H15">SUM(C17:C21)</f>
        <v>40679200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33827943</v>
      </c>
      <c r="H15" s="4">
        <f t="shared" si="1"/>
        <v>0</v>
      </c>
      <c r="I15" s="21">
        <f>G15/C15*100</f>
        <v>83.15783742059824</v>
      </c>
      <c r="J15" s="3"/>
    </row>
    <row r="16" spans="1:10" ht="12.75">
      <c r="A16" s="4"/>
      <c r="B16" s="80" t="s">
        <v>7</v>
      </c>
      <c r="C16" s="80"/>
      <c r="D16" s="80"/>
      <c r="E16" s="80"/>
      <c r="F16" s="80"/>
      <c r="G16" s="80"/>
      <c r="H16" s="80"/>
      <c r="I16" s="80"/>
      <c r="J16" s="80"/>
    </row>
    <row r="17" spans="1:10" ht="12.75">
      <c r="A17" s="4"/>
      <c r="B17" s="6" t="s">
        <v>91</v>
      </c>
      <c r="C17" s="6">
        <v>40629200</v>
      </c>
      <c r="D17" s="6"/>
      <c r="E17" s="6"/>
      <c r="F17" s="6"/>
      <c r="G17" s="6">
        <v>33461746</v>
      </c>
      <c r="H17" s="6"/>
      <c r="I17" s="21">
        <f>G17/C17*100</f>
        <v>82.3588601301527</v>
      </c>
      <c r="J17" s="3"/>
    </row>
    <row r="18" spans="1:10" ht="12.75" hidden="1">
      <c r="A18" s="4"/>
      <c r="B18" s="6" t="s">
        <v>9</v>
      </c>
      <c r="C18" s="6"/>
      <c r="D18" s="6"/>
      <c r="E18" s="6"/>
      <c r="F18" s="6"/>
      <c r="G18" s="6"/>
      <c r="H18" s="6"/>
      <c r="I18" s="21" t="e">
        <f>G18/E18*100</f>
        <v>#DIV/0!</v>
      </c>
      <c r="J18" s="3" t="e">
        <f>H18/D18</f>
        <v>#DIV/0!</v>
      </c>
    </row>
    <row r="19" spans="1:10" ht="12.75" hidden="1">
      <c r="A19" s="4"/>
      <c r="B19" s="6" t="s">
        <v>47</v>
      </c>
      <c r="C19" s="6"/>
      <c r="D19" s="6"/>
      <c r="E19" s="6"/>
      <c r="F19" s="6"/>
      <c r="G19" s="6"/>
      <c r="H19" s="6"/>
      <c r="I19" s="21" t="e">
        <f>G19/E19*100</f>
        <v>#DIV/0!</v>
      </c>
      <c r="J19" s="3" t="e">
        <f>H19/D19</f>
        <v>#DIV/0!</v>
      </c>
    </row>
    <row r="20" spans="1:10" ht="12.75">
      <c r="A20" s="4"/>
      <c r="B20" s="6" t="s">
        <v>142</v>
      </c>
      <c r="C20" s="6">
        <v>50000</v>
      </c>
      <c r="D20" s="6"/>
      <c r="E20" s="6"/>
      <c r="F20" s="6"/>
      <c r="G20" s="6">
        <v>366197</v>
      </c>
      <c r="H20" s="6"/>
      <c r="I20" s="21">
        <f>G20/C20*100</f>
        <v>732.394</v>
      </c>
      <c r="J20" s="3"/>
    </row>
    <row r="21" spans="1:10" ht="12.75" hidden="1">
      <c r="A21" s="4"/>
      <c r="B21" s="6" t="s">
        <v>10</v>
      </c>
      <c r="C21" s="6"/>
      <c r="D21" s="6"/>
      <c r="E21" s="6"/>
      <c r="F21" s="6"/>
      <c r="G21" s="6"/>
      <c r="H21" s="6"/>
      <c r="I21" s="3" t="e">
        <f>G21/E21*100</f>
        <v>#DIV/0!</v>
      </c>
      <c r="J21" s="3" t="e">
        <f>H21/D21</f>
        <v>#DIV/0!</v>
      </c>
    </row>
    <row r="22" spans="1:10" ht="12.75">
      <c r="A22" s="4" t="s">
        <v>11</v>
      </c>
      <c r="B22" s="4" t="s">
        <v>12</v>
      </c>
      <c r="C22" s="4">
        <f>C26</f>
        <v>0</v>
      </c>
      <c r="D22" s="4">
        <f>SUM(D23:D26)</f>
        <v>85000</v>
      </c>
      <c r="E22" s="4">
        <f>E26</f>
        <v>0</v>
      </c>
      <c r="F22" s="4">
        <f>SUM(F23:F26)</f>
        <v>0</v>
      </c>
      <c r="G22" s="4">
        <f>G26</f>
        <v>0</v>
      </c>
      <c r="H22" s="4">
        <f>SUM(H23:H26)</f>
        <v>135440</v>
      </c>
      <c r="I22" s="3"/>
      <c r="J22" s="21">
        <f>H22/D22*100</f>
        <v>159.34117647058824</v>
      </c>
    </row>
    <row r="23" spans="1:10" ht="12.75">
      <c r="A23" s="4"/>
      <c r="B23" s="80" t="s">
        <v>7</v>
      </c>
      <c r="C23" s="80"/>
      <c r="D23" s="80"/>
      <c r="E23" s="80"/>
      <c r="F23" s="80"/>
      <c r="G23" s="80"/>
      <c r="H23" s="80"/>
      <c r="I23" s="80"/>
      <c r="J23" s="80"/>
    </row>
    <row r="24" spans="1:10" ht="22.5" hidden="1">
      <c r="A24" s="4"/>
      <c r="B24" s="17" t="s">
        <v>111</v>
      </c>
      <c r="C24" s="28"/>
      <c r="D24" s="6"/>
      <c r="E24" s="28"/>
      <c r="F24" s="26"/>
      <c r="G24" s="28"/>
      <c r="H24" s="36"/>
      <c r="I24" s="28"/>
      <c r="J24" s="21" t="e">
        <f>H24/F24*100</f>
        <v>#DIV/0!</v>
      </c>
    </row>
    <row r="25" spans="1:10" ht="12.75">
      <c r="A25" s="4"/>
      <c r="B25" s="6" t="s">
        <v>213</v>
      </c>
      <c r="C25" s="28"/>
      <c r="D25" s="6"/>
      <c r="E25" s="28"/>
      <c r="F25" s="26"/>
      <c r="G25" s="28"/>
      <c r="H25" s="36">
        <v>49</v>
      </c>
      <c r="I25" s="28"/>
      <c r="J25" s="21"/>
    </row>
    <row r="26" spans="1:10" ht="12.75">
      <c r="A26" s="4"/>
      <c r="B26" s="6" t="s">
        <v>100</v>
      </c>
      <c r="C26" s="6"/>
      <c r="D26" s="6">
        <v>85000</v>
      </c>
      <c r="E26" s="6"/>
      <c r="F26" s="36"/>
      <c r="G26" s="6"/>
      <c r="H26" s="6">
        <v>135391</v>
      </c>
      <c r="I26" s="3"/>
      <c r="J26" s="21">
        <f>H26/D26*100</f>
        <v>159.2835294117647</v>
      </c>
    </row>
    <row r="27" spans="1:10" ht="12.75">
      <c r="A27" s="4" t="s">
        <v>13</v>
      </c>
      <c r="B27" s="4" t="s">
        <v>143</v>
      </c>
      <c r="C27" s="4">
        <f aca="true" t="shared" si="2" ref="C27:H27">SUM(C29:C30)</f>
        <v>6264000</v>
      </c>
      <c r="D27" s="4">
        <f t="shared" si="2"/>
        <v>0</v>
      </c>
      <c r="E27" s="4">
        <f t="shared" si="2"/>
        <v>0</v>
      </c>
      <c r="F27" s="4">
        <f t="shared" si="2"/>
        <v>0</v>
      </c>
      <c r="G27" s="4">
        <f t="shared" si="2"/>
        <v>7432146</v>
      </c>
      <c r="H27" s="4">
        <f t="shared" si="2"/>
        <v>0</v>
      </c>
      <c r="I27" s="21">
        <f>G27/C27*100</f>
        <v>118.64856321839082</v>
      </c>
      <c r="J27" s="3"/>
    </row>
    <row r="28" spans="1:10" ht="12.75">
      <c r="A28" s="4"/>
      <c r="B28" s="80" t="s">
        <v>7</v>
      </c>
      <c r="C28" s="80"/>
      <c r="D28" s="80"/>
      <c r="E28" s="80"/>
      <c r="F28" s="80"/>
      <c r="G28" s="80"/>
      <c r="H28" s="80"/>
      <c r="I28" s="80"/>
      <c r="J28" s="80"/>
    </row>
    <row r="29" spans="1:10" ht="12.75" hidden="1">
      <c r="A29" s="4"/>
      <c r="B29" s="6" t="s">
        <v>14</v>
      </c>
      <c r="C29" s="6"/>
      <c r="D29" s="6"/>
      <c r="E29" s="6"/>
      <c r="F29" s="6"/>
      <c r="G29" s="6"/>
      <c r="H29" s="6"/>
      <c r="I29" s="3"/>
      <c r="J29" s="3"/>
    </row>
    <row r="30" spans="1:10" ht="12.75">
      <c r="A30" s="4"/>
      <c r="B30" s="6" t="s">
        <v>144</v>
      </c>
      <c r="C30" s="6">
        <v>6264000</v>
      </c>
      <c r="D30" s="6"/>
      <c r="E30" s="6"/>
      <c r="F30" s="6"/>
      <c r="G30" s="6">
        <v>7432146</v>
      </c>
      <c r="H30" s="6"/>
      <c r="I30" s="21">
        <f>G30/C30*100</f>
        <v>118.64856321839082</v>
      </c>
      <c r="J30" s="3"/>
    </row>
    <row r="31" spans="1:10" ht="12.75" hidden="1">
      <c r="A31" s="4"/>
      <c r="B31" s="4"/>
      <c r="C31" s="4">
        <f aca="true" t="shared" si="3" ref="C31:H31">SUM(C33:C37)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>SUM(G33:G38)</f>
        <v>0</v>
      </c>
      <c r="H31" s="4">
        <f t="shared" si="3"/>
        <v>0</v>
      </c>
      <c r="I31" s="3" t="e">
        <f>G31/E31*100</f>
        <v>#DIV/0!</v>
      </c>
      <c r="J31" s="3"/>
    </row>
    <row r="32" spans="1:10" ht="12.75" hidden="1">
      <c r="A32" s="4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2.75" hidden="1">
      <c r="A33" s="4"/>
      <c r="B33" s="17"/>
      <c r="C33" s="6"/>
      <c r="D33" s="6"/>
      <c r="E33" s="6"/>
      <c r="F33" s="6"/>
      <c r="G33" s="6"/>
      <c r="H33" s="6"/>
      <c r="I33" s="3" t="e">
        <f>G33/E33*100</f>
        <v>#DIV/0!</v>
      </c>
      <c r="J33" s="3"/>
    </row>
    <row r="34" spans="1:10" ht="12.75" hidden="1">
      <c r="A34" s="4"/>
      <c r="B34" s="6" t="s">
        <v>46</v>
      </c>
      <c r="C34" s="6"/>
      <c r="D34" s="6"/>
      <c r="E34" s="6"/>
      <c r="F34" s="6"/>
      <c r="G34" s="6"/>
      <c r="H34" s="6"/>
      <c r="I34" s="3" t="e">
        <f>G34/E34*100</f>
        <v>#DIV/0!</v>
      </c>
      <c r="J34" s="3" t="e">
        <f>H34/D34</f>
        <v>#DIV/0!</v>
      </c>
    </row>
    <row r="35" spans="1:10" ht="12.75" hidden="1">
      <c r="A35" s="4"/>
      <c r="B35" s="6"/>
      <c r="C35" s="6"/>
      <c r="D35" s="6"/>
      <c r="E35" s="6"/>
      <c r="F35" s="6"/>
      <c r="G35" s="6"/>
      <c r="H35" s="6"/>
      <c r="I35" s="3" t="e">
        <f>G35/E35*100</f>
        <v>#DIV/0!</v>
      </c>
      <c r="J35" s="3"/>
    </row>
    <row r="36" spans="1:10" ht="12.75" hidden="1">
      <c r="A36" s="4"/>
      <c r="B36" s="17"/>
      <c r="C36" s="6">
        <v>0</v>
      </c>
      <c r="D36" s="6"/>
      <c r="E36" s="6">
        <v>0</v>
      </c>
      <c r="F36" s="6"/>
      <c r="G36" s="6"/>
      <c r="H36" s="6"/>
      <c r="I36" s="3"/>
      <c r="J36" s="3"/>
    </row>
    <row r="37" spans="1:10" ht="12.75" hidden="1">
      <c r="A37" s="4"/>
      <c r="B37" s="6"/>
      <c r="C37" s="6"/>
      <c r="D37" s="6"/>
      <c r="E37" s="6"/>
      <c r="F37" s="6"/>
      <c r="G37" s="6"/>
      <c r="H37" s="6"/>
      <c r="I37" s="3" t="e">
        <f>G37/E37*100</f>
        <v>#DIV/0!</v>
      </c>
      <c r="J37" s="3"/>
    </row>
    <row r="38" spans="1:10" ht="12.75" hidden="1">
      <c r="A38" s="4"/>
      <c r="B38" s="17"/>
      <c r="C38" s="6"/>
      <c r="D38" s="6"/>
      <c r="E38" s="6"/>
      <c r="F38" s="6"/>
      <c r="G38" s="6"/>
      <c r="H38" s="6"/>
      <c r="I38" s="3" t="e">
        <f>G38/E38*100</f>
        <v>#DIV/0!</v>
      </c>
      <c r="J38" s="3"/>
    </row>
    <row r="39" spans="1:10" ht="12.75">
      <c r="A39" s="4" t="s">
        <v>124</v>
      </c>
      <c r="B39" s="4" t="s">
        <v>125</v>
      </c>
      <c r="C39" s="3">
        <f aca="true" t="shared" si="4" ref="C39:H39">C41+C47</f>
        <v>333000</v>
      </c>
      <c r="D39" s="3">
        <f t="shared" si="4"/>
        <v>6005700</v>
      </c>
      <c r="E39" s="3">
        <f t="shared" si="4"/>
        <v>0</v>
      </c>
      <c r="F39" s="3">
        <f t="shared" si="4"/>
        <v>0</v>
      </c>
      <c r="G39" s="3">
        <f t="shared" si="4"/>
        <v>330797</v>
      </c>
      <c r="H39" s="3">
        <f t="shared" si="4"/>
        <v>7117302</v>
      </c>
      <c r="I39" s="21">
        <f>G39/C39*100</f>
        <v>99.33843843843843</v>
      </c>
      <c r="J39" s="21">
        <f>H39/D39*100</f>
        <v>118.50911633947749</v>
      </c>
    </row>
    <row r="40" spans="1:10" ht="12.75">
      <c r="A40" s="4"/>
      <c r="B40" s="80" t="s">
        <v>7</v>
      </c>
      <c r="C40" s="80"/>
      <c r="D40" s="80"/>
      <c r="E40" s="80"/>
      <c r="F40" s="80"/>
      <c r="G40" s="80"/>
      <c r="H40" s="80"/>
      <c r="I40" s="80"/>
      <c r="J40" s="80"/>
    </row>
    <row r="41" spans="1:10" ht="12.75" hidden="1">
      <c r="A41" s="4"/>
      <c r="B41" s="18" t="s">
        <v>112</v>
      </c>
      <c r="C41" s="3"/>
      <c r="D41" s="4"/>
      <c r="E41" s="4">
        <f>SUM(E42:E46)</f>
        <v>0</v>
      </c>
      <c r="F41" s="4">
        <v>0</v>
      </c>
      <c r="G41" s="4">
        <f>SUM(G42:G46)</f>
        <v>0</v>
      </c>
      <c r="H41" s="4">
        <f>SUM(H42:H46)</f>
        <v>0</v>
      </c>
      <c r="I41" s="3"/>
      <c r="J41" s="3"/>
    </row>
    <row r="42" spans="1:10" ht="11.25" customHeight="1" hidden="1">
      <c r="A42" s="4"/>
      <c r="B42" s="17" t="s">
        <v>113</v>
      </c>
      <c r="C42" s="3"/>
      <c r="D42" s="4"/>
      <c r="E42" s="3"/>
      <c r="F42" s="4"/>
      <c r="G42" s="19"/>
      <c r="H42" s="4"/>
      <c r="I42" s="3"/>
      <c r="J42" s="3"/>
    </row>
    <row r="43" spans="1:10" ht="12.75" hidden="1">
      <c r="A43" s="4"/>
      <c r="B43" s="17" t="s">
        <v>114</v>
      </c>
      <c r="C43" s="3"/>
      <c r="D43" s="4"/>
      <c r="E43" s="3"/>
      <c r="F43" s="4"/>
      <c r="G43" s="19"/>
      <c r="H43" s="4"/>
      <c r="I43" s="3"/>
      <c r="J43" s="3"/>
    </row>
    <row r="44" spans="1:10" ht="12.75" hidden="1">
      <c r="A44" s="4"/>
      <c r="B44" s="17" t="s">
        <v>115</v>
      </c>
      <c r="C44" s="3"/>
      <c r="D44" s="4"/>
      <c r="E44" s="3"/>
      <c r="F44" s="4"/>
      <c r="G44" s="19"/>
      <c r="H44" s="4"/>
      <c r="I44" s="3"/>
      <c r="J44" s="3"/>
    </row>
    <row r="45" spans="1:10" ht="12.75" hidden="1">
      <c r="A45" s="4"/>
      <c r="B45" s="17" t="s">
        <v>116</v>
      </c>
      <c r="C45" s="3"/>
      <c r="D45" s="4"/>
      <c r="E45" s="3"/>
      <c r="F45" s="4"/>
      <c r="G45" s="19"/>
      <c r="H45" s="4"/>
      <c r="I45" s="3"/>
      <c r="J45" s="3"/>
    </row>
    <row r="46" spans="1:10" ht="12.75" hidden="1">
      <c r="A46" s="4"/>
      <c r="B46" s="17" t="s">
        <v>117</v>
      </c>
      <c r="C46" s="3"/>
      <c r="D46" s="4"/>
      <c r="E46" s="3"/>
      <c r="F46" s="4"/>
      <c r="G46" s="19"/>
      <c r="H46" s="4"/>
      <c r="I46" s="3"/>
      <c r="J46" s="3"/>
    </row>
    <row r="47" spans="1:10" ht="12.75">
      <c r="A47" s="4"/>
      <c r="B47" s="18" t="s">
        <v>118</v>
      </c>
      <c r="C47" s="4">
        <f aca="true" t="shared" si="5" ref="C47:H47">SUM(C48:C64)</f>
        <v>333000</v>
      </c>
      <c r="D47" s="4">
        <f t="shared" si="5"/>
        <v>6005700</v>
      </c>
      <c r="E47" s="4">
        <f t="shared" si="5"/>
        <v>0</v>
      </c>
      <c r="F47" s="4">
        <f t="shared" si="5"/>
        <v>0</v>
      </c>
      <c r="G47" s="4">
        <f t="shared" si="5"/>
        <v>330797</v>
      </c>
      <c r="H47" s="4">
        <f t="shared" si="5"/>
        <v>7117302</v>
      </c>
      <c r="I47" s="21">
        <f>G47/C47*100</f>
        <v>99.33843843843843</v>
      </c>
      <c r="J47" s="21">
        <f>H47/D47*100</f>
        <v>118.50911633947749</v>
      </c>
    </row>
    <row r="48" spans="1:10" ht="12.75" hidden="1">
      <c r="A48" s="4"/>
      <c r="B48" s="17" t="s">
        <v>145</v>
      </c>
      <c r="C48" s="6"/>
      <c r="D48" s="6"/>
      <c r="E48" s="6"/>
      <c r="F48" s="6"/>
      <c r="G48" s="6"/>
      <c r="H48" s="6"/>
      <c r="I48" s="21"/>
      <c r="J48" s="3"/>
    </row>
    <row r="49" spans="1:10" ht="12.75">
      <c r="A49" s="4"/>
      <c r="B49" s="6" t="s">
        <v>198</v>
      </c>
      <c r="C49" s="6"/>
      <c r="D49" s="6">
        <v>11000</v>
      </c>
      <c r="E49" s="6"/>
      <c r="F49" s="6"/>
      <c r="G49" s="6"/>
      <c r="H49" s="6">
        <v>10901</v>
      </c>
      <c r="I49" s="21"/>
      <c r="J49" s="21">
        <f>H49/D49*100</f>
        <v>99.1</v>
      </c>
    </row>
    <row r="50" spans="1:10" ht="12.75">
      <c r="A50" s="4"/>
      <c r="B50" s="19" t="s">
        <v>156</v>
      </c>
      <c r="C50" s="6">
        <v>3000</v>
      </c>
      <c r="D50" s="6"/>
      <c r="E50" s="6"/>
      <c r="F50" s="6"/>
      <c r="G50" s="6">
        <v>6205</v>
      </c>
      <c r="H50" s="6"/>
      <c r="I50" s="21">
        <f>G50/C50*100</f>
        <v>206.83333333333334</v>
      </c>
      <c r="J50" s="3"/>
    </row>
    <row r="51" spans="1:10" ht="12.75">
      <c r="A51" s="4"/>
      <c r="B51" s="6" t="s">
        <v>92</v>
      </c>
      <c r="C51" s="6">
        <v>330000</v>
      </c>
      <c r="D51" s="6">
        <v>45700</v>
      </c>
      <c r="E51" s="6"/>
      <c r="F51" s="6"/>
      <c r="G51" s="6">
        <v>324592</v>
      </c>
      <c r="H51" s="6">
        <v>45729</v>
      </c>
      <c r="I51" s="21">
        <f>G51/C51*100</f>
        <v>98.36121212121212</v>
      </c>
      <c r="J51" s="21">
        <f>H51/D51*100</f>
        <v>100.06345733041574</v>
      </c>
    </row>
    <row r="52" spans="1:10" ht="12.75" hidden="1">
      <c r="A52" s="4"/>
      <c r="B52" s="6"/>
      <c r="C52" s="6"/>
      <c r="D52" s="6"/>
      <c r="E52" s="6"/>
      <c r="F52" s="6"/>
      <c r="G52" s="6"/>
      <c r="H52" s="6"/>
      <c r="I52" s="3"/>
      <c r="J52" s="3"/>
    </row>
    <row r="53" spans="1:10" ht="12.75" hidden="1">
      <c r="A53" s="4"/>
      <c r="B53" s="6"/>
      <c r="C53" s="6"/>
      <c r="D53" s="6"/>
      <c r="E53" s="6"/>
      <c r="F53" s="6"/>
      <c r="G53" s="6"/>
      <c r="H53" s="6"/>
      <c r="I53" s="3" t="e">
        <f aca="true" t="shared" si="6" ref="I53:I61">G53/E53*100</f>
        <v>#DIV/0!</v>
      </c>
      <c r="J53" s="3"/>
    </row>
    <row r="54" spans="1:10" ht="12.75" hidden="1">
      <c r="A54" s="4"/>
      <c r="B54" s="6"/>
      <c r="C54" s="6"/>
      <c r="D54" s="6"/>
      <c r="E54" s="6"/>
      <c r="F54" s="6"/>
      <c r="G54" s="6"/>
      <c r="H54" s="6"/>
      <c r="I54" s="3" t="e">
        <f t="shared" si="6"/>
        <v>#DIV/0!</v>
      </c>
      <c r="J54" s="3"/>
    </row>
    <row r="55" spans="1:10" ht="12.75" hidden="1">
      <c r="A55" s="4"/>
      <c r="B55" s="6"/>
      <c r="C55" s="6"/>
      <c r="D55" s="6"/>
      <c r="E55" s="6"/>
      <c r="F55" s="6"/>
      <c r="G55" s="6"/>
      <c r="H55" s="6"/>
      <c r="I55" s="3" t="e">
        <f t="shared" si="6"/>
        <v>#DIV/0!</v>
      </c>
      <c r="J55" s="3"/>
    </row>
    <row r="56" spans="1:10" ht="12.75" hidden="1">
      <c r="A56" s="4"/>
      <c r="B56" s="6"/>
      <c r="C56" s="6"/>
      <c r="D56" s="6"/>
      <c r="E56" s="6"/>
      <c r="F56" s="6"/>
      <c r="G56" s="6"/>
      <c r="H56" s="6"/>
      <c r="I56" s="3" t="e">
        <f t="shared" si="6"/>
        <v>#DIV/0!</v>
      </c>
      <c r="J56" s="3"/>
    </row>
    <row r="57" spans="1:10" ht="12.75" hidden="1">
      <c r="A57" s="4"/>
      <c r="B57" s="6"/>
      <c r="C57" s="6"/>
      <c r="D57" s="6"/>
      <c r="E57" s="6"/>
      <c r="F57" s="6"/>
      <c r="G57" s="6"/>
      <c r="H57" s="6"/>
      <c r="I57" s="3" t="e">
        <f t="shared" si="6"/>
        <v>#DIV/0!</v>
      </c>
      <c r="J57" s="3" t="e">
        <f>H57/D57</f>
        <v>#DIV/0!</v>
      </c>
    </row>
    <row r="58" spans="1:10" ht="12.75" hidden="1">
      <c r="A58" s="4"/>
      <c r="B58" s="6"/>
      <c r="C58" s="6"/>
      <c r="D58" s="6"/>
      <c r="E58" s="6"/>
      <c r="F58" s="6"/>
      <c r="G58" s="6"/>
      <c r="H58" s="6"/>
      <c r="I58" s="3" t="e">
        <f t="shared" si="6"/>
        <v>#DIV/0!</v>
      </c>
      <c r="J58" s="3" t="e">
        <f>H58/D58</f>
        <v>#DIV/0!</v>
      </c>
    </row>
    <row r="59" spans="1:10" ht="12.75" hidden="1">
      <c r="A59" s="4"/>
      <c r="B59" s="6"/>
      <c r="C59" s="6"/>
      <c r="D59" s="6"/>
      <c r="E59" s="6"/>
      <c r="F59" s="6"/>
      <c r="G59" s="6"/>
      <c r="H59" s="6"/>
      <c r="I59" s="3" t="e">
        <f t="shared" si="6"/>
        <v>#DIV/0!</v>
      </c>
      <c r="J59" s="3" t="e">
        <f>H59/D59</f>
        <v>#DIV/0!</v>
      </c>
    </row>
    <row r="60" spans="1:10" ht="12.75" hidden="1">
      <c r="A60" s="4"/>
      <c r="B60" s="4" t="s">
        <v>16</v>
      </c>
      <c r="C60" s="4"/>
      <c r="D60" s="4"/>
      <c r="E60" s="4"/>
      <c r="F60" s="4"/>
      <c r="G60" s="4"/>
      <c r="H60" s="4"/>
      <c r="I60" s="3" t="e">
        <f t="shared" si="6"/>
        <v>#DIV/0!</v>
      </c>
      <c r="J60" s="3" t="e">
        <f>H60/D60</f>
        <v>#DIV/0!</v>
      </c>
    </row>
    <row r="61" spans="1:10" ht="12.75" hidden="1">
      <c r="A61" s="4"/>
      <c r="B61" s="4" t="s">
        <v>17</v>
      </c>
      <c r="C61" s="4"/>
      <c r="D61" s="4"/>
      <c r="E61" s="4"/>
      <c r="F61" s="4"/>
      <c r="G61" s="4"/>
      <c r="H61" s="4"/>
      <c r="I61" s="3" t="e">
        <f t="shared" si="6"/>
        <v>#DIV/0!</v>
      </c>
      <c r="J61" s="3" t="e">
        <f>H61/D61</f>
        <v>#DIV/0!</v>
      </c>
    </row>
    <row r="62" spans="1:10" ht="12.75" hidden="1">
      <c r="A62" s="4"/>
      <c r="B62" s="19"/>
      <c r="C62" s="4"/>
      <c r="D62" s="4"/>
      <c r="E62" s="4"/>
      <c r="F62" s="4"/>
      <c r="G62" s="4"/>
      <c r="H62" s="4"/>
      <c r="I62" s="3"/>
      <c r="J62" s="3"/>
    </row>
    <row r="63" spans="1:10" ht="22.5" hidden="1">
      <c r="A63" s="4"/>
      <c r="B63" s="17" t="s">
        <v>183</v>
      </c>
      <c r="C63" s="4"/>
      <c r="D63" s="19"/>
      <c r="E63" s="4"/>
      <c r="F63" s="19"/>
      <c r="G63" s="4"/>
      <c r="H63" s="19"/>
      <c r="I63" s="3"/>
      <c r="J63" s="3"/>
    </row>
    <row r="64" spans="1:10" ht="12.75">
      <c r="A64" s="4"/>
      <c r="B64" s="19" t="s">
        <v>136</v>
      </c>
      <c r="C64" s="19"/>
      <c r="D64" s="19">
        <v>5949000</v>
      </c>
      <c r="E64" s="19"/>
      <c r="F64" s="19"/>
      <c r="G64" s="19"/>
      <c r="H64" s="19">
        <v>7060672</v>
      </c>
      <c r="I64" s="21"/>
      <c r="J64" s="21">
        <f>H64/D64*100</f>
        <v>118.68670364767189</v>
      </c>
    </row>
    <row r="65" spans="1:10" ht="12.75">
      <c r="A65" s="4" t="s">
        <v>15</v>
      </c>
      <c r="B65" s="31" t="s">
        <v>140</v>
      </c>
      <c r="C65" s="4">
        <f aca="true" t="shared" si="7" ref="C65:H65">SUM(C67:C72)</f>
        <v>3300</v>
      </c>
      <c r="D65" s="4">
        <f t="shared" si="7"/>
        <v>95730</v>
      </c>
      <c r="E65" s="4">
        <f t="shared" si="7"/>
        <v>0</v>
      </c>
      <c r="F65" s="4">
        <f t="shared" si="7"/>
        <v>0</v>
      </c>
      <c r="G65" s="4">
        <f t="shared" si="7"/>
        <v>4791</v>
      </c>
      <c r="H65" s="4">
        <f t="shared" si="7"/>
        <v>108783</v>
      </c>
      <c r="I65" s="21">
        <f>G65/C65*100</f>
        <v>145.1818181818182</v>
      </c>
      <c r="J65" s="21">
        <f>H65/D65*100</f>
        <v>113.63522406769037</v>
      </c>
    </row>
    <row r="66" spans="1:10" ht="12.75">
      <c r="A66" s="4"/>
      <c r="B66" s="42" t="s">
        <v>7</v>
      </c>
      <c r="C66" s="19"/>
      <c r="D66" s="19"/>
      <c r="E66" s="19"/>
      <c r="F66" s="19"/>
      <c r="G66" s="19"/>
      <c r="H66" s="19"/>
      <c r="I66" s="21"/>
      <c r="J66" s="21"/>
    </row>
    <row r="67" spans="1:10" ht="12.75">
      <c r="A67" s="4"/>
      <c r="B67" s="19" t="s">
        <v>139</v>
      </c>
      <c r="C67" s="19"/>
      <c r="D67" s="19">
        <v>95730</v>
      </c>
      <c r="E67" s="19"/>
      <c r="F67" s="36"/>
      <c r="G67" s="19"/>
      <c r="H67" s="42">
        <v>108795</v>
      </c>
      <c r="I67" s="21"/>
      <c r="J67" s="21">
        <f>H67/D67*100</f>
        <v>113.64775932309621</v>
      </c>
    </row>
    <row r="68" spans="1:10" ht="12.75">
      <c r="A68" s="4"/>
      <c r="B68" s="19" t="s">
        <v>137</v>
      </c>
      <c r="C68" s="19">
        <v>3300</v>
      </c>
      <c r="D68" s="19"/>
      <c r="E68" s="19"/>
      <c r="F68" s="19"/>
      <c r="G68" s="19">
        <v>4791</v>
      </c>
      <c r="H68" s="19"/>
      <c r="I68" s="21">
        <f>G68/C68*100</f>
        <v>145.1818181818182</v>
      </c>
      <c r="J68" s="21"/>
    </row>
    <row r="69" spans="1:10" ht="12.75" hidden="1">
      <c r="A69" s="4"/>
      <c r="B69" s="4"/>
      <c r="C69" s="19"/>
      <c r="D69" s="19"/>
      <c r="E69" s="19"/>
      <c r="F69" s="19"/>
      <c r="G69" s="19"/>
      <c r="H69" s="19"/>
      <c r="I69" s="21"/>
      <c r="J69" s="21"/>
    </row>
    <row r="70" spans="1:10" ht="12.75" hidden="1">
      <c r="A70" s="4"/>
      <c r="B70" s="19"/>
      <c r="C70" s="19"/>
      <c r="D70" s="19"/>
      <c r="E70" s="19"/>
      <c r="F70" s="26"/>
      <c r="G70" s="19"/>
      <c r="H70" s="19"/>
      <c r="I70" s="21"/>
      <c r="J70" s="21"/>
    </row>
    <row r="71" spans="1:10" ht="12.75">
      <c r="A71" s="4"/>
      <c r="B71" s="19" t="s">
        <v>151</v>
      </c>
      <c r="C71" s="19"/>
      <c r="D71" s="19"/>
      <c r="E71" s="19"/>
      <c r="F71" s="26"/>
      <c r="G71" s="19"/>
      <c r="H71" s="19">
        <v>-12</v>
      </c>
      <c r="I71" s="21"/>
      <c r="J71" s="21"/>
    </row>
    <row r="72" spans="1:10" ht="12.75" hidden="1">
      <c r="A72" s="4"/>
      <c r="B72" s="42" t="s">
        <v>138</v>
      </c>
      <c r="C72" s="19"/>
      <c r="D72" s="19"/>
      <c r="E72" s="19"/>
      <c r="F72" s="19"/>
      <c r="G72" s="19"/>
      <c r="H72" s="19"/>
      <c r="I72" s="21"/>
      <c r="J72" s="21"/>
    </row>
    <row r="73" spans="1:10" ht="12.75">
      <c r="A73" s="4"/>
      <c r="B73" s="67" t="s">
        <v>146</v>
      </c>
      <c r="C73" s="4">
        <f>C74+C80+C82+C88+C98+C99</f>
        <v>459400</v>
      </c>
      <c r="D73" s="4">
        <f>D74+D80+D82+D88+D98+D99</f>
        <v>5188264</v>
      </c>
      <c r="E73" s="4">
        <f>E74+E80+E82+E88+E98+E99</f>
        <v>0</v>
      </c>
      <c r="F73" s="4">
        <f>F74+F80+F82+F88+F98+F99</f>
        <v>0</v>
      </c>
      <c r="G73" s="4">
        <f>G74+G80+G82+G88+G98+G99</f>
        <v>619229</v>
      </c>
      <c r="H73" s="4">
        <f>H74+H82+H88+H98+H99</f>
        <v>6023458</v>
      </c>
      <c r="I73" s="21">
        <f>G73/C73*100</f>
        <v>134.7908141053548</v>
      </c>
      <c r="J73" s="21">
        <f>H73/D73*100</f>
        <v>116.09775447047413</v>
      </c>
    </row>
    <row r="74" spans="1:10" ht="12.75">
      <c r="A74" s="4" t="s">
        <v>18</v>
      </c>
      <c r="B74" s="31" t="s">
        <v>147</v>
      </c>
      <c r="C74" s="4">
        <f>SUM(C76:C79)</f>
        <v>40000</v>
      </c>
      <c r="D74" s="4">
        <f>SUM(D77:D79)</f>
        <v>0</v>
      </c>
      <c r="E74" s="4">
        <f>SUM(E76:E79)</f>
        <v>0</v>
      </c>
      <c r="F74" s="4">
        <f>SUM(F77:F79)</f>
        <v>0</v>
      </c>
      <c r="G74" s="4">
        <f>SUM(G76:G79)</f>
        <v>83942</v>
      </c>
      <c r="H74" s="4">
        <f>SUM(H80:H82)</f>
        <v>-227</v>
      </c>
      <c r="I74" s="21">
        <f>G74/C74*100</f>
        <v>209.855</v>
      </c>
      <c r="J74" s="3"/>
    </row>
    <row r="75" spans="1:10" ht="12.75">
      <c r="A75" s="4"/>
      <c r="B75" s="80" t="s">
        <v>7</v>
      </c>
      <c r="C75" s="80"/>
      <c r="D75" s="80"/>
      <c r="E75" s="80"/>
      <c r="F75" s="80"/>
      <c r="G75" s="80"/>
      <c r="H75" s="80"/>
      <c r="I75" s="80"/>
      <c r="J75" s="80"/>
    </row>
    <row r="76" spans="1:10" ht="22.5">
      <c r="A76" s="4"/>
      <c r="B76" s="17" t="s">
        <v>179</v>
      </c>
      <c r="C76" s="36">
        <v>22700</v>
      </c>
      <c r="D76" s="28"/>
      <c r="E76" s="36"/>
      <c r="F76" s="28"/>
      <c r="G76" s="36">
        <v>57737</v>
      </c>
      <c r="H76" s="28"/>
      <c r="I76" s="21">
        <f>G76/C76*100</f>
        <v>254.34801762114537</v>
      </c>
      <c r="J76" s="28"/>
    </row>
    <row r="77" spans="1:10" ht="33.75">
      <c r="A77" s="4"/>
      <c r="B77" s="17" t="s">
        <v>127</v>
      </c>
      <c r="C77" s="36">
        <v>4300</v>
      </c>
      <c r="D77" s="28"/>
      <c r="E77" s="28"/>
      <c r="F77" s="28"/>
      <c r="G77" s="36">
        <v>4657</v>
      </c>
      <c r="H77" s="28"/>
      <c r="I77" s="21">
        <f>G77/C77*100</f>
        <v>108.30232558139534</v>
      </c>
      <c r="J77" s="28"/>
    </row>
    <row r="78" spans="1:10" ht="12.75" hidden="1">
      <c r="A78" s="4"/>
      <c r="B78" s="17" t="s">
        <v>174</v>
      </c>
      <c r="C78" s="28"/>
      <c r="D78" s="28"/>
      <c r="E78" s="28"/>
      <c r="F78" s="28"/>
      <c r="G78" s="36"/>
      <c r="H78" s="28"/>
      <c r="I78" s="3"/>
      <c r="J78" s="28"/>
    </row>
    <row r="79" spans="1:10" ht="12.75">
      <c r="A79" s="13"/>
      <c r="B79" s="17" t="s">
        <v>126</v>
      </c>
      <c r="C79" s="36">
        <v>13000</v>
      </c>
      <c r="D79" s="28"/>
      <c r="E79" s="36"/>
      <c r="F79" s="28"/>
      <c r="G79" s="6">
        <v>21548</v>
      </c>
      <c r="H79" s="28"/>
      <c r="I79" s="21">
        <f>G79/C79*100</f>
        <v>165.75384615384615</v>
      </c>
      <c r="J79" s="28"/>
    </row>
    <row r="80" spans="1:10" ht="22.5" hidden="1">
      <c r="A80" s="4" t="s">
        <v>148</v>
      </c>
      <c r="B80" s="32" t="s">
        <v>132</v>
      </c>
      <c r="C80" s="18"/>
      <c r="D80" s="18"/>
      <c r="E80" s="18"/>
      <c r="F80" s="43"/>
      <c r="G80" s="18"/>
      <c r="H80" s="18"/>
      <c r="I80" s="24"/>
      <c r="J80" s="24" t="e">
        <f>H80/F80*100</f>
        <v>#DIV/0!</v>
      </c>
    </row>
    <row r="81" spans="1:10" ht="22.5">
      <c r="A81" s="4"/>
      <c r="B81" s="17" t="s">
        <v>199</v>
      </c>
      <c r="C81" s="18"/>
      <c r="D81" s="18"/>
      <c r="E81" s="18"/>
      <c r="F81" s="43"/>
      <c r="G81" s="18"/>
      <c r="H81" s="19">
        <v>-227</v>
      </c>
      <c r="I81" s="24"/>
      <c r="J81" s="24"/>
    </row>
    <row r="82" spans="1:10" ht="22.5">
      <c r="A82" s="4" t="s">
        <v>149</v>
      </c>
      <c r="B82" s="39" t="s">
        <v>129</v>
      </c>
      <c r="C82" s="4">
        <f>SUM(C84:C87)</f>
        <v>345800</v>
      </c>
      <c r="D82" s="4">
        <f>SUM(D84:D87)</f>
        <v>0</v>
      </c>
      <c r="E82" s="4">
        <f>SUM(E84:E87)</f>
        <v>0</v>
      </c>
      <c r="F82" s="4">
        <f>SUM(F84:F87)</f>
        <v>0</v>
      </c>
      <c r="G82" s="4">
        <f>SUM(G84:G87)</f>
        <v>326598</v>
      </c>
      <c r="H82" s="4">
        <f>SUM(H86:H87)</f>
        <v>0</v>
      </c>
      <c r="I82" s="21">
        <f>G82/C82*100</f>
        <v>94.44707923655292</v>
      </c>
      <c r="J82" s="3"/>
    </row>
    <row r="83" spans="1:10" ht="12.75">
      <c r="A83" s="4"/>
      <c r="B83" s="80" t="s">
        <v>7</v>
      </c>
      <c r="C83" s="80"/>
      <c r="D83" s="80"/>
      <c r="E83" s="80"/>
      <c r="F83" s="80"/>
      <c r="G83" s="80"/>
      <c r="H83" s="80"/>
      <c r="I83" s="80"/>
      <c r="J83" s="80"/>
    </row>
    <row r="84" spans="1:10" ht="22.5">
      <c r="A84" s="4"/>
      <c r="B84" s="41" t="s">
        <v>130</v>
      </c>
      <c r="C84" s="29">
        <v>22000</v>
      </c>
      <c r="D84" s="31"/>
      <c r="E84" s="29"/>
      <c r="F84" s="31"/>
      <c r="G84" s="42">
        <v>9925</v>
      </c>
      <c r="H84" s="31"/>
      <c r="I84" s="21">
        <f>G84/C84*100</f>
        <v>45.11363636363636</v>
      </c>
      <c r="J84" s="38"/>
    </row>
    <row r="85" spans="1:10" ht="22.5" hidden="1">
      <c r="A85" s="4"/>
      <c r="B85" s="41" t="s">
        <v>122</v>
      </c>
      <c r="C85" s="31"/>
      <c r="D85" s="4"/>
      <c r="E85" s="4"/>
      <c r="F85" s="4"/>
      <c r="G85" s="19"/>
      <c r="H85" s="4"/>
      <c r="I85" s="3"/>
      <c r="J85" s="3"/>
    </row>
    <row r="86" spans="1:10" ht="22.5">
      <c r="A86" s="4"/>
      <c r="B86" s="17" t="s">
        <v>93</v>
      </c>
      <c r="C86" s="6">
        <v>168800</v>
      </c>
      <c r="D86" s="6"/>
      <c r="E86" s="6"/>
      <c r="F86" s="6"/>
      <c r="G86" s="6">
        <v>162654</v>
      </c>
      <c r="H86" s="6"/>
      <c r="I86" s="21">
        <f>G86/C86*100</f>
        <v>96.3590047393365</v>
      </c>
      <c r="J86" s="3"/>
    </row>
    <row r="87" spans="1:10" ht="12.75">
      <c r="A87" s="4"/>
      <c r="B87" s="6" t="s">
        <v>19</v>
      </c>
      <c r="C87" s="6">
        <v>155000</v>
      </c>
      <c r="D87" s="6"/>
      <c r="E87" s="6"/>
      <c r="F87" s="6"/>
      <c r="G87" s="6">
        <v>154019</v>
      </c>
      <c r="H87" s="6"/>
      <c r="I87" s="21">
        <f>G87/C87*100</f>
        <v>99.36709677419356</v>
      </c>
      <c r="J87" s="3"/>
    </row>
    <row r="88" spans="1:10" ht="12.75">
      <c r="A88" s="4" t="s">
        <v>133</v>
      </c>
      <c r="B88" s="31" t="s">
        <v>24</v>
      </c>
      <c r="C88" s="4">
        <f>SUM(C91:C95)</f>
        <v>63600</v>
      </c>
      <c r="D88" s="4">
        <f>SUM(D91:D97)</f>
        <v>175270</v>
      </c>
      <c r="E88" s="4">
        <f>SUM(E91:E95)</f>
        <v>0</v>
      </c>
      <c r="F88" s="4">
        <f>SUM(F91:F97)</f>
        <v>0</v>
      </c>
      <c r="G88" s="4">
        <f>SUM(G91:G95)</f>
        <v>198713</v>
      </c>
      <c r="H88" s="4">
        <f>SUM(H91:H97)</f>
        <v>610368</v>
      </c>
      <c r="I88" s="21">
        <f>G88/C88*100</f>
        <v>312.44182389937106</v>
      </c>
      <c r="J88" s="21">
        <f>H88/D88*100</f>
        <v>348.2444228903977</v>
      </c>
    </row>
    <row r="89" spans="1:10" ht="12.75">
      <c r="A89" s="4"/>
      <c r="B89" s="80" t="s">
        <v>7</v>
      </c>
      <c r="C89" s="80"/>
      <c r="D89" s="80"/>
      <c r="E89" s="80"/>
      <c r="F89" s="80"/>
      <c r="G89" s="80"/>
      <c r="H89" s="80"/>
      <c r="I89" s="80"/>
      <c r="J89" s="80"/>
    </row>
    <row r="90" spans="1:10" ht="12.75" hidden="1">
      <c r="A90" s="4"/>
      <c r="B90" s="17"/>
      <c r="C90" s="36"/>
      <c r="D90" s="28"/>
      <c r="E90" s="36"/>
      <c r="F90" s="28"/>
      <c r="G90" s="36"/>
      <c r="H90" s="28"/>
      <c r="I90" s="3" t="e">
        <f>G90/E90*100</f>
        <v>#DIV/0!</v>
      </c>
      <c r="J90" s="28"/>
    </row>
    <row r="91" spans="1:10" ht="23.25" customHeight="1" hidden="1">
      <c r="A91" s="4"/>
      <c r="B91" s="17" t="s">
        <v>123</v>
      </c>
      <c r="C91" s="28"/>
      <c r="D91" s="36"/>
      <c r="E91" s="28"/>
      <c r="F91" s="36"/>
      <c r="G91" s="36"/>
      <c r="H91" s="6"/>
      <c r="I91" s="3"/>
      <c r="J91" s="28"/>
    </row>
    <row r="92" spans="1:10" ht="12.75">
      <c r="A92" s="4"/>
      <c r="B92" s="17" t="s">
        <v>88</v>
      </c>
      <c r="C92" s="36">
        <v>63600</v>
      </c>
      <c r="D92" s="28"/>
      <c r="E92" s="36"/>
      <c r="F92" s="28"/>
      <c r="G92" s="36">
        <v>198713</v>
      </c>
      <c r="H92" s="30"/>
      <c r="I92" s="21">
        <f>G92/C92*100</f>
        <v>312.44182389937106</v>
      </c>
      <c r="J92" s="28"/>
    </row>
    <row r="93" spans="1:10" ht="12.75">
      <c r="A93" s="4"/>
      <c r="B93" s="17" t="s">
        <v>170</v>
      </c>
      <c r="C93" s="36"/>
      <c r="D93" s="36">
        <v>75000</v>
      </c>
      <c r="E93" s="36"/>
      <c r="F93" s="28"/>
      <c r="G93" s="36"/>
      <c r="H93" s="57">
        <v>147232</v>
      </c>
      <c r="I93" s="3"/>
      <c r="J93" s="21">
        <f>H93/D93*100</f>
        <v>196.30933333333334</v>
      </c>
    </row>
    <row r="94" spans="1:10" ht="22.5">
      <c r="A94" s="4"/>
      <c r="B94" s="17" t="s">
        <v>181</v>
      </c>
      <c r="C94" s="36"/>
      <c r="D94" s="36">
        <v>100000</v>
      </c>
      <c r="E94" s="36"/>
      <c r="F94" s="36"/>
      <c r="G94" s="36"/>
      <c r="H94" s="36">
        <v>462426</v>
      </c>
      <c r="I94" s="3"/>
      <c r="J94" s="21">
        <f>H94/D94*100</f>
        <v>462.42599999999993</v>
      </c>
    </row>
    <row r="95" spans="1:10" ht="24" customHeight="1">
      <c r="A95" s="4"/>
      <c r="B95" s="17" t="s">
        <v>85</v>
      </c>
      <c r="C95" s="28"/>
      <c r="D95" s="36">
        <v>270</v>
      </c>
      <c r="E95" s="28"/>
      <c r="F95" s="36"/>
      <c r="G95" s="30"/>
      <c r="H95" s="6">
        <v>710</v>
      </c>
      <c r="I95" s="28"/>
      <c r="J95" s="21">
        <f>H95/D95*100</f>
        <v>262.962962962963</v>
      </c>
    </row>
    <row r="96" spans="1:10" ht="12.75" hidden="1">
      <c r="A96" s="4"/>
      <c r="B96" s="17"/>
      <c r="C96" s="28"/>
      <c r="D96" s="36"/>
      <c r="E96" s="28"/>
      <c r="F96" s="36"/>
      <c r="G96" s="36"/>
      <c r="H96" s="6"/>
      <c r="I96" s="3"/>
      <c r="J96" s="28"/>
    </row>
    <row r="97" spans="1:10" ht="12.75" hidden="1">
      <c r="A97" s="4"/>
      <c r="B97" s="17" t="s">
        <v>170</v>
      </c>
      <c r="C97" s="28"/>
      <c r="D97" s="36"/>
      <c r="E97" s="28"/>
      <c r="F97" s="36"/>
      <c r="G97" s="36"/>
      <c r="H97" s="6"/>
      <c r="I97" s="3"/>
      <c r="J97" s="24" t="e">
        <f>H97/F97*100</f>
        <v>#DIV/0!</v>
      </c>
    </row>
    <row r="98" spans="1:10" ht="12.75">
      <c r="A98" s="4" t="s">
        <v>83</v>
      </c>
      <c r="B98" s="48" t="s">
        <v>131</v>
      </c>
      <c r="C98" s="18"/>
      <c r="D98" s="48">
        <v>4142994</v>
      </c>
      <c r="E98" s="48"/>
      <c r="F98" s="59"/>
      <c r="G98" s="48"/>
      <c r="H98" s="48">
        <v>4267768</v>
      </c>
      <c r="I98" s="24"/>
      <c r="J98" s="21">
        <f>H98/D98*100</f>
        <v>103.01168671738361</v>
      </c>
    </row>
    <row r="99" spans="1:10" ht="12.75">
      <c r="A99" s="5" t="s">
        <v>150</v>
      </c>
      <c r="B99" s="4" t="s">
        <v>59</v>
      </c>
      <c r="C99" s="4">
        <f>SUM(C101:C105)</f>
        <v>10000</v>
      </c>
      <c r="D99" s="4">
        <f>SUM(D101:D105)</f>
        <v>870000</v>
      </c>
      <c r="E99" s="4">
        <f>SUM(E101:E105)</f>
        <v>0</v>
      </c>
      <c r="F99" s="4">
        <f>SUM(F101:F105)</f>
        <v>0</v>
      </c>
      <c r="G99" s="4">
        <f>SUM(G101:G105)</f>
        <v>9976</v>
      </c>
      <c r="H99" s="4">
        <f>SUM(H101:H104)</f>
        <v>1145549</v>
      </c>
      <c r="I99" s="21">
        <f>G99/C99*100</f>
        <v>99.76</v>
      </c>
      <c r="J99" s="21">
        <f>H99/D99*100</f>
        <v>131.67229885057472</v>
      </c>
    </row>
    <row r="100" spans="1:10" ht="12.75">
      <c r="A100" s="4"/>
      <c r="B100" s="80" t="s">
        <v>7</v>
      </c>
      <c r="C100" s="80"/>
      <c r="D100" s="80"/>
      <c r="E100" s="80"/>
      <c r="F100" s="80"/>
      <c r="G100" s="80"/>
      <c r="H100" s="80"/>
      <c r="I100" s="80"/>
      <c r="J100" s="80"/>
    </row>
    <row r="101" spans="1:10" ht="12.75" hidden="1">
      <c r="A101" s="4"/>
      <c r="B101" s="6"/>
      <c r="C101" s="6"/>
      <c r="D101" s="6"/>
      <c r="E101" s="6"/>
      <c r="F101" s="6"/>
      <c r="G101" s="6"/>
      <c r="H101" s="6"/>
      <c r="I101" s="3"/>
      <c r="J101" s="3"/>
    </row>
    <row r="102" spans="1:10" ht="12.75">
      <c r="A102" s="4"/>
      <c r="B102" s="6" t="s">
        <v>134</v>
      </c>
      <c r="C102" s="6"/>
      <c r="D102" s="6"/>
      <c r="E102" s="6"/>
      <c r="F102" s="26"/>
      <c r="G102" s="6"/>
      <c r="H102" s="6"/>
      <c r="I102" s="3"/>
      <c r="J102" s="3"/>
    </row>
    <row r="103" spans="1:10" ht="12.75" hidden="1">
      <c r="A103" s="4"/>
      <c r="B103" s="6" t="s">
        <v>45</v>
      </c>
      <c r="C103" s="6"/>
      <c r="D103" s="6"/>
      <c r="E103" s="6"/>
      <c r="F103" s="6"/>
      <c r="G103" s="6"/>
      <c r="H103" s="6"/>
      <c r="I103" s="3" t="e">
        <f>G103/E103*100</f>
        <v>#DIV/0!</v>
      </c>
      <c r="J103" s="3" t="e">
        <f>H103/D103*100</f>
        <v>#DIV/0!</v>
      </c>
    </row>
    <row r="104" spans="1:10" ht="12.75">
      <c r="A104" s="4"/>
      <c r="B104" s="6" t="s">
        <v>135</v>
      </c>
      <c r="C104" s="6"/>
      <c r="D104" s="6">
        <v>870000</v>
      </c>
      <c r="E104" s="6"/>
      <c r="F104" s="6"/>
      <c r="G104" s="6"/>
      <c r="H104" s="6">
        <v>1145549</v>
      </c>
      <c r="I104" s="3"/>
      <c r="J104" s="21">
        <f>H104/D104*100</f>
        <v>131.67229885057472</v>
      </c>
    </row>
    <row r="105" spans="1:10" ht="33.75">
      <c r="A105" s="4"/>
      <c r="B105" s="17" t="s">
        <v>182</v>
      </c>
      <c r="C105" s="6">
        <v>10000</v>
      </c>
      <c r="D105" s="6"/>
      <c r="E105" s="6"/>
      <c r="F105" s="6"/>
      <c r="G105" s="6">
        <v>9976</v>
      </c>
      <c r="H105" s="6"/>
      <c r="I105" s="21">
        <f>G105/C105*100</f>
        <v>99.76</v>
      </c>
      <c r="J105" s="3"/>
    </row>
    <row r="106" spans="1:10" ht="12.75" hidden="1">
      <c r="A106" s="4"/>
      <c r="B106" s="39"/>
      <c r="C106" s="4"/>
      <c r="D106" s="4"/>
      <c r="E106" s="4"/>
      <c r="F106" s="4"/>
      <c r="G106" s="4"/>
      <c r="H106" s="4"/>
      <c r="I106" s="3"/>
      <c r="J106" s="3"/>
    </row>
    <row r="107" spans="1:10" ht="12.75" hidden="1">
      <c r="A107" s="4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12.75" hidden="1">
      <c r="A108" s="4"/>
      <c r="B108" s="41"/>
      <c r="C108" s="29"/>
      <c r="D108" s="31"/>
      <c r="E108" s="29"/>
      <c r="F108" s="31"/>
      <c r="G108" s="42"/>
      <c r="H108" s="31"/>
      <c r="I108" s="38"/>
      <c r="J108" s="38"/>
    </row>
    <row r="109" spans="1:10" ht="23.25" customHeight="1" hidden="1">
      <c r="A109" s="4"/>
      <c r="B109" s="41"/>
      <c r="C109" s="31"/>
      <c r="D109" s="4"/>
      <c r="E109" s="4"/>
      <c r="F109" s="4"/>
      <c r="G109" s="19"/>
      <c r="H109" s="4"/>
      <c r="I109" s="3"/>
      <c r="J109" s="3"/>
    </row>
    <row r="110" spans="1:10" ht="23.25" customHeight="1" hidden="1">
      <c r="A110" s="4"/>
      <c r="B110" s="17"/>
      <c r="C110" s="6"/>
      <c r="D110" s="6"/>
      <c r="E110" s="6"/>
      <c r="F110" s="6"/>
      <c r="G110" s="6"/>
      <c r="H110" s="6"/>
      <c r="I110" s="3"/>
      <c r="J110" s="3"/>
    </row>
    <row r="111" spans="1:10" ht="12.75" hidden="1">
      <c r="A111" s="4"/>
      <c r="B111" s="6"/>
      <c r="C111" s="6"/>
      <c r="D111" s="6"/>
      <c r="E111" s="6"/>
      <c r="F111" s="6"/>
      <c r="G111" s="6"/>
      <c r="H111" s="6"/>
      <c r="I111" s="3"/>
      <c r="J111" s="3"/>
    </row>
    <row r="112" spans="1:10" ht="12.75" hidden="1">
      <c r="A112" s="4"/>
      <c r="B112" s="31"/>
      <c r="C112" s="4"/>
      <c r="D112" s="4"/>
      <c r="E112" s="4"/>
      <c r="F112" s="4"/>
      <c r="G112" s="4"/>
      <c r="H112" s="4"/>
      <c r="I112" s="3"/>
      <c r="J112" s="3"/>
    </row>
    <row r="113" spans="1:10" ht="12.75" hidden="1">
      <c r="A113" s="4"/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 ht="12.75" hidden="1">
      <c r="A114" s="4"/>
      <c r="B114" s="17"/>
      <c r="C114" s="28"/>
      <c r="D114" s="28"/>
      <c r="E114" s="28"/>
      <c r="F114" s="28"/>
      <c r="G114" s="36"/>
      <c r="H114" s="28"/>
      <c r="I114" s="3"/>
      <c r="J114" s="28"/>
    </row>
    <row r="115" spans="1:10" ht="12.75" hidden="1">
      <c r="A115" s="13"/>
      <c r="B115" s="17"/>
      <c r="C115" s="36"/>
      <c r="D115" s="28"/>
      <c r="E115" s="36"/>
      <c r="F115" s="28"/>
      <c r="G115" s="6"/>
      <c r="H115" s="28"/>
      <c r="I115" s="3"/>
      <c r="J115" s="28"/>
    </row>
    <row r="116" spans="1:10" ht="12.75" hidden="1">
      <c r="A116" s="4"/>
      <c r="B116" s="6"/>
      <c r="C116" s="6"/>
      <c r="D116" s="6"/>
      <c r="E116" s="6"/>
      <c r="F116" s="6"/>
      <c r="G116" s="6"/>
      <c r="H116" s="6"/>
      <c r="I116" s="3"/>
      <c r="J116" s="3"/>
    </row>
    <row r="117" spans="1:10" ht="12.75" hidden="1">
      <c r="A117" s="4"/>
      <c r="B117" s="17"/>
      <c r="C117" s="6"/>
      <c r="D117" s="6"/>
      <c r="E117" s="6"/>
      <c r="F117" s="6"/>
      <c r="G117" s="6"/>
      <c r="H117" s="6"/>
      <c r="I117" s="3"/>
      <c r="J117" s="3"/>
    </row>
    <row r="118" spans="1:10" ht="12.75" hidden="1">
      <c r="A118" s="4"/>
      <c r="B118" s="32"/>
      <c r="C118" s="6"/>
      <c r="D118" s="6"/>
      <c r="E118" s="6"/>
      <c r="F118" s="6"/>
      <c r="G118" s="6"/>
      <c r="H118" s="6"/>
      <c r="I118" s="3"/>
      <c r="J118" s="3"/>
    </row>
    <row r="119" spans="1:10" ht="12.75" hidden="1">
      <c r="A119" s="4"/>
      <c r="B119" s="20"/>
      <c r="C119" s="4"/>
      <c r="D119" s="4"/>
      <c r="E119" s="4"/>
      <c r="F119" s="4"/>
      <c r="G119" s="4"/>
      <c r="H119" s="4"/>
      <c r="I119" s="3"/>
      <c r="J119" s="3"/>
    </row>
    <row r="120" spans="1:10" ht="12.75" hidden="1">
      <c r="A120" s="4"/>
      <c r="B120" s="16"/>
      <c r="C120" s="4"/>
      <c r="D120" s="4"/>
      <c r="E120" s="4"/>
      <c r="F120" s="4"/>
      <c r="G120" s="4"/>
      <c r="H120" s="4"/>
      <c r="I120" s="3"/>
      <c r="J120" s="3"/>
    </row>
    <row r="121" spans="1:10" ht="33.75" customHeight="1" hidden="1">
      <c r="A121" s="4"/>
      <c r="B121" s="17"/>
      <c r="C121" s="19"/>
      <c r="D121" s="4"/>
      <c r="E121" s="4"/>
      <c r="F121" s="4"/>
      <c r="G121" s="4"/>
      <c r="H121" s="4"/>
      <c r="I121" s="3"/>
      <c r="J121" s="3"/>
    </row>
    <row r="122" spans="1:10" ht="12.75" hidden="1">
      <c r="A122" s="4"/>
      <c r="B122" s="4"/>
      <c r="C122" s="4"/>
      <c r="D122" s="4"/>
      <c r="E122" s="4"/>
      <c r="F122" s="4"/>
      <c r="G122" s="4"/>
      <c r="H122" s="4"/>
      <c r="I122" s="3"/>
      <c r="J122" s="3"/>
    </row>
    <row r="123" spans="1:10" ht="12.75" hidden="1">
      <c r="A123" s="4"/>
      <c r="B123" s="40"/>
      <c r="C123" s="29"/>
      <c r="D123" s="4"/>
      <c r="E123" s="6"/>
      <c r="F123" s="4"/>
      <c r="G123" s="19"/>
      <c r="H123" s="4"/>
      <c r="I123" s="3"/>
      <c r="J123" s="3"/>
    </row>
    <row r="124" spans="1:10" ht="12.75" hidden="1">
      <c r="A124" s="4"/>
      <c r="B124" s="40"/>
      <c r="C124" s="31"/>
      <c r="D124" s="4"/>
      <c r="E124" s="4"/>
      <c r="F124" s="4"/>
      <c r="G124" s="19"/>
      <c r="H124" s="4"/>
      <c r="I124" s="3"/>
      <c r="J124" s="3"/>
    </row>
    <row r="125" spans="1:10" ht="12.75" hidden="1">
      <c r="A125" s="4"/>
      <c r="B125" s="32"/>
      <c r="C125" s="31"/>
      <c r="D125" s="4"/>
      <c r="E125" s="4"/>
      <c r="F125" s="4"/>
      <c r="G125" s="19"/>
      <c r="H125" s="4"/>
      <c r="I125" s="3"/>
      <c r="J125" s="3"/>
    </row>
    <row r="126" spans="1:10" ht="12.75" hidden="1">
      <c r="A126" s="4"/>
      <c r="B126" s="31"/>
      <c r="C126" s="4"/>
      <c r="D126" s="4"/>
      <c r="E126" s="4"/>
      <c r="F126" s="4"/>
      <c r="G126" s="4"/>
      <c r="H126" s="4"/>
      <c r="I126" s="3"/>
      <c r="J126" s="3"/>
    </row>
    <row r="127" spans="1:10" ht="12.75" hidden="1">
      <c r="A127" s="4"/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 ht="12.75" hidden="1">
      <c r="A128" s="4"/>
      <c r="B128" s="17"/>
      <c r="C128" s="36"/>
      <c r="D128" s="28"/>
      <c r="E128" s="36"/>
      <c r="F128" s="28"/>
      <c r="G128" s="36"/>
      <c r="H128" s="28"/>
      <c r="I128" s="3"/>
      <c r="J128" s="28"/>
    </row>
    <row r="129" spans="1:10" ht="12.75" hidden="1">
      <c r="A129" s="4"/>
      <c r="B129" s="17"/>
      <c r="C129" s="36"/>
      <c r="D129" s="28"/>
      <c r="E129" s="36"/>
      <c r="F129" s="28"/>
      <c r="G129" s="36"/>
      <c r="H129" s="28"/>
      <c r="I129" s="3"/>
      <c r="J129" s="28"/>
    </row>
    <row r="130" spans="1:10" ht="12.75" hidden="1">
      <c r="A130" s="4"/>
      <c r="B130" s="17"/>
      <c r="C130" s="28"/>
      <c r="D130" s="36"/>
      <c r="E130" s="28"/>
      <c r="F130" s="36"/>
      <c r="G130" s="30"/>
      <c r="H130" s="6"/>
      <c r="I130" s="28"/>
      <c r="J130" s="28"/>
    </row>
    <row r="131" spans="1:10" ht="23.25" customHeight="1" hidden="1">
      <c r="A131" s="4"/>
      <c r="B131" s="17"/>
      <c r="C131" s="28"/>
      <c r="D131" s="36"/>
      <c r="E131" s="28"/>
      <c r="F131" s="36"/>
      <c r="G131" s="36"/>
      <c r="H131" s="6"/>
      <c r="I131" s="3"/>
      <c r="J131" s="28"/>
    </row>
    <row r="132" spans="1:10" ht="12.75" hidden="1">
      <c r="A132" s="4"/>
      <c r="B132" s="18"/>
      <c r="C132" s="6"/>
      <c r="D132" s="29"/>
      <c r="E132" s="6"/>
      <c r="F132" s="37"/>
      <c r="G132" s="6"/>
      <c r="H132" s="6"/>
      <c r="I132" s="3"/>
      <c r="J132" s="3"/>
    </row>
    <row r="133" spans="1:10" ht="12.75" hidden="1">
      <c r="A133" s="4"/>
      <c r="B133" s="6"/>
      <c r="C133" s="6"/>
      <c r="D133" s="6"/>
      <c r="E133" s="6"/>
      <c r="F133" s="26"/>
      <c r="G133" s="6"/>
      <c r="H133" s="6"/>
      <c r="I133" s="3"/>
      <c r="J133" s="3"/>
    </row>
    <row r="134" spans="1:10" ht="12.75" hidden="1">
      <c r="A134" s="4"/>
      <c r="B134" s="17"/>
      <c r="C134" s="6"/>
      <c r="D134" s="19"/>
      <c r="E134" s="6"/>
      <c r="F134" s="26"/>
      <c r="G134" s="6"/>
      <c r="H134" s="6"/>
      <c r="I134" s="3"/>
      <c r="J134" s="3"/>
    </row>
    <row r="135" spans="1:10" ht="12.75" hidden="1">
      <c r="A135" s="4"/>
      <c r="B135" s="6"/>
      <c r="C135" s="6"/>
      <c r="D135" s="6"/>
      <c r="E135" s="6"/>
      <c r="F135" s="15"/>
      <c r="G135" s="6"/>
      <c r="H135" s="6"/>
      <c r="I135" s="3"/>
      <c r="J135" s="3"/>
    </row>
    <row r="136" spans="1:10" ht="12.75" hidden="1">
      <c r="A136" s="4"/>
      <c r="B136" s="6"/>
      <c r="C136" s="6"/>
      <c r="D136" s="6"/>
      <c r="E136" s="6"/>
      <c r="F136" s="15" t="s">
        <v>57</v>
      </c>
      <c r="G136" s="6"/>
      <c r="H136" s="6"/>
      <c r="I136" s="3" t="e">
        <f>G136/E136*100</f>
        <v>#DIV/0!</v>
      </c>
      <c r="J136" s="3" t="e">
        <f>H136/D136</f>
        <v>#DIV/0!</v>
      </c>
    </row>
    <row r="137" spans="1:10" ht="12.75" hidden="1">
      <c r="A137" s="4"/>
      <c r="B137" s="17"/>
      <c r="C137" s="6"/>
      <c r="D137" s="6"/>
      <c r="E137" s="6"/>
      <c r="F137" s="15"/>
      <c r="G137" s="6"/>
      <c r="H137" s="6"/>
      <c r="I137" s="3"/>
      <c r="J137" s="3"/>
    </row>
    <row r="138" spans="1:10" ht="12.75" hidden="1">
      <c r="A138" s="5" t="s">
        <v>154</v>
      </c>
      <c r="B138" s="68" t="s">
        <v>152</v>
      </c>
      <c r="C138" s="6"/>
      <c r="D138" s="4">
        <f>D140+D142</f>
        <v>0</v>
      </c>
      <c r="E138" s="6"/>
      <c r="F138" s="4">
        <f>F140+F142</f>
        <v>0</v>
      </c>
      <c r="G138" s="6"/>
      <c r="H138" s="4">
        <f>H140+H141+H142</f>
        <v>0</v>
      </c>
      <c r="I138" s="21"/>
      <c r="J138" s="3" t="e">
        <f>H138/F138*100</f>
        <v>#DIV/0!</v>
      </c>
    </row>
    <row r="139" spans="1:10" ht="12.75" hidden="1">
      <c r="A139" s="4"/>
      <c r="B139" s="10"/>
      <c r="C139" s="6"/>
      <c r="D139" s="4"/>
      <c r="E139" s="6"/>
      <c r="F139" s="4"/>
      <c r="G139" s="6"/>
      <c r="H139" s="4"/>
      <c r="I139" s="21"/>
      <c r="J139" s="3"/>
    </row>
    <row r="140" spans="1:10" ht="12.75" hidden="1">
      <c r="A140" s="5"/>
      <c r="B140" s="4"/>
      <c r="C140" s="6"/>
      <c r="D140" s="4"/>
      <c r="E140" s="6"/>
      <c r="F140" s="15"/>
      <c r="G140" s="6"/>
      <c r="H140" s="4"/>
      <c r="I140" s="3"/>
      <c r="J140" s="3" t="e">
        <f>H140/F140*100</f>
        <v>#DIV/0!</v>
      </c>
    </row>
    <row r="141" spans="1:10" ht="12.75" hidden="1">
      <c r="A141" s="5"/>
      <c r="B141" s="4"/>
      <c r="C141" s="6"/>
      <c r="D141" s="4"/>
      <c r="E141" s="6"/>
      <c r="F141" s="15"/>
      <c r="G141" s="6"/>
      <c r="H141" s="4"/>
      <c r="I141" s="3"/>
      <c r="J141" s="3"/>
    </row>
    <row r="142" spans="1:10" ht="12.75" hidden="1">
      <c r="A142" s="4"/>
      <c r="B142" s="19" t="s">
        <v>153</v>
      </c>
      <c r="C142" s="4"/>
      <c r="D142" s="19"/>
      <c r="E142" s="19"/>
      <c r="F142" s="26"/>
      <c r="G142" s="19"/>
      <c r="H142" s="19"/>
      <c r="I142" s="21"/>
      <c r="J142" s="3" t="e">
        <f>H142/F142*100</f>
        <v>#DIV/0!</v>
      </c>
    </row>
    <row r="143" spans="1:10" ht="15">
      <c r="A143" s="4"/>
      <c r="B143" s="7" t="s">
        <v>20</v>
      </c>
      <c r="C143" s="38">
        <f aca="true" t="shared" si="8" ref="C143:H143">C14+C73+C138</f>
        <v>47738900</v>
      </c>
      <c r="D143" s="38">
        <f t="shared" si="8"/>
        <v>11374694</v>
      </c>
      <c r="E143" s="38">
        <f t="shared" si="8"/>
        <v>0</v>
      </c>
      <c r="F143" s="47">
        <f t="shared" si="8"/>
        <v>0</v>
      </c>
      <c r="G143" s="38">
        <f t="shared" si="8"/>
        <v>42214906</v>
      </c>
      <c r="H143" s="38">
        <f t="shared" si="8"/>
        <v>13384983</v>
      </c>
      <c r="I143" s="21">
        <f>G143/C143*100</f>
        <v>88.42873631357236</v>
      </c>
      <c r="J143" s="21">
        <f>H143/D143*100</f>
        <v>117.67334576209258</v>
      </c>
    </row>
    <row r="144" spans="1:10" ht="12.75" hidden="1">
      <c r="A144" s="4"/>
      <c r="B144" s="4"/>
      <c r="C144" s="4"/>
      <c r="D144" s="6"/>
      <c r="E144" s="6"/>
      <c r="F144" s="15" t="s">
        <v>57</v>
      </c>
      <c r="G144" s="6"/>
      <c r="H144" s="6"/>
      <c r="I144" s="3" t="e">
        <f>G144/E144*100</f>
        <v>#DIV/0!</v>
      </c>
      <c r="J144" s="3" t="e">
        <f>H144/D144</f>
        <v>#DIV/0!</v>
      </c>
    </row>
    <row r="145" spans="1:10" ht="12.75">
      <c r="A145" s="4"/>
      <c r="B145" s="19" t="s">
        <v>60</v>
      </c>
      <c r="C145" s="19">
        <v>4379900</v>
      </c>
      <c r="D145" s="6"/>
      <c r="E145" s="6"/>
      <c r="F145" s="15"/>
      <c r="G145" s="6">
        <v>4379900</v>
      </c>
      <c r="H145" s="6"/>
      <c r="I145" s="21">
        <f>G145/C145*100</f>
        <v>100</v>
      </c>
      <c r="J145" s="3"/>
    </row>
    <row r="146" spans="1:10" ht="22.5">
      <c r="A146" s="4"/>
      <c r="B146" s="20" t="s">
        <v>169</v>
      </c>
      <c r="C146" s="19">
        <v>2537000</v>
      </c>
      <c r="D146" s="6"/>
      <c r="E146" s="6"/>
      <c r="F146" s="15"/>
      <c r="G146" s="6">
        <v>2537000</v>
      </c>
      <c r="H146" s="6"/>
      <c r="I146" s="21">
        <f>G146/C146*100</f>
        <v>100</v>
      </c>
      <c r="J146" s="3"/>
    </row>
    <row r="147" spans="1:10" ht="22.5" hidden="1">
      <c r="A147" s="4"/>
      <c r="B147" s="20" t="s">
        <v>75</v>
      </c>
      <c r="C147" s="19"/>
      <c r="D147" s="6"/>
      <c r="E147" s="6"/>
      <c r="F147" s="15"/>
      <c r="G147" s="6"/>
      <c r="H147" s="6"/>
      <c r="I147" s="21"/>
      <c r="J147" s="3"/>
    </row>
    <row r="148" spans="1:10" ht="22.5" hidden="1">
      <c r="A148" s="4"/>
      <c r="B148" s="20" t="s">
        <v>76</v>
      </c>
      <c r="C148" s="19"/>
      <c r="D148" s="6"/>
      <c r="E148" s="6"/>
      <c r="F148" s="15"/>
      <c r="G148" s="6"/>
      <c r="H148" s="6"/>
      <c r="I148" s="21"/>
      <c r="J148" s="3"/>
    </row>
    <row r="149" spans="1:10" ht="33.75" customHeight="1" hidden="1">
      <c r="A149" s="4"/>
      <c r="B149" s="33" t="s">
        <v>99</v>
      </c>
      <c r="C149" s="19"/>
      <c r="D149" s="6"/>
      <c r="E149" s="6">
        <v>0</v>
      </c>
      <c r="F149" s="15"/>
      <c r="G149" s="6">
        <v>0</v>
      </c>
      <c r="H149" s="6"/>
      <c r="I149" s="21"/>
      <c r="J149" s="3"/>
    </row>
    <row r="150" spans="1:10" ht="33.75" hidden="1">
      <c r="A150" s="4"/>
      <c r="B150" s="20" t="s">
        <v>74</v>
      </c>
      <c r="C150" s="19"/>
      <c r="D150" s="6"/>
      <c r="E150" s="6"/>
      <c r="F150" s="15"/>
      <c r="G150" s="6"/>
      <c r="H150" s="6"/>
      <c r="I150" s="21" t="e">
        <f>G150/E150*100</f>
        <v>#DIV/0!</v>
      </c>
      <c r="J150" s="3"/>
    </row>
    <row r="151" spans="1:10" ht="12.75" hidden="1">
      <c r="A151" s="4"/>
      <c r="B151" s="20"/>
      <c r="C151" s="19"/>
      <c r="D151" s="6"/>
      <c r="E151" s="6"/>
      <c r="F151" s="15"/>
      <c r="G151" s="6"/>
      <c r="H151" s="6"/>
      <c r="I151" s="3"/>
      <c r="J151" s="3"/>
    </row>
    <row r="152" spans="1:10" ht="78.75" hidden="1">
      <c r="A152" s="4"/>
      <c r="B152" s="20" t="s">
        <v>82</v>
      </c>
      <c r="C152" s="19"/>
      <c r="D152" s="6"/>
      <c r="E152" s="6"/>
      <c r="F152" s="15"/>
      <c r="G152" s="6"/>
      <c r="H152" s="6"/>
      <c r="I152" s="3"/>
      <c r="J152" s="3"/>
    </row>
    <row r="153" spans="1:10" ht="33.75" customHeight="1" hidden="1">
      <c r="A153" s="4"/>
      <c r="B153" s="20"/>
      <c r="C153" s="19"/>
      <c r="D153" s="6"/>
      <c r="E153" s="6"/>
      <c r="F153" s="15"/>
      <c r="G153" s="6"/>
      <c r="H153" s="6"/>
      <c r="I153" s="3"/>
      <c r="J153" s="3"/>
    </row>
    <row r="154" spans="1:10" ht="23.25" customHeight="1" hidden="1">
      <c r="A154" s="4"/>
      <c r="B154" s="20" t="s">
        <v>173</v>
      </c>
      <c r="C154" s="19"/>
      <c r="D154" s="6"/>
      <c r="E154" s="6"/>
      <c r="F154" s="15"/>
      <c r="G154" s="6"/>
      <c r="H154" s="6"/>
      <c r="I154" s="21"/>
      <c r="J154" s="3"/>
    </row>
    <row r="155" spans="1:10" ht="24" customHeight="1" hidden="1">
      <c r="A155" s="4"/>
      <c r="B155" s="20" t="s">
        <v>168</v>
      </c>
      <c r="C155" s="19"/>
      <c r="D155" s="6"/>
      <c r="E155" s="6">
        <v>0</v>
      </c>
      <c r="F155" s="15"/>
      <c r="G155" s="6">
        <v>0</v>
      </c>
      <c r="H155" s="6"/>
      <c r="I155" s="3"/>
      <c r="J155" s="3"/>
    </row>
    <row r="156" spans="1:10" ht="35.25" customHeight="1">
      <c r="A156" s="4"/>
      <c r="B156" s="20" t="s">
        <v>94</v>
      </c>
      <c r="C156" s="19">
        <v>34348600</v>
      </c>
      <c r="D156" s="6"/>
      <c r="E156" s="6"/>
      <c r="F156" s="15"/>
      <c r="G156" s="6">
        <v>34296116</v>
      </c>
      <c r="H156" s="6"/>
      <c r="I156" s="21">
        <f>G156/C156*100</f>
        <v>99.84720192380475</v>
      </c>
      <c r="J156" s="3"/>
    </row>
    <row r="157" spans="1:10" ht="55.5" customHeight="1">
      <c r="A157" s="4"/>
      <c r="B157" s="20" t="s">
        <v>96</v>
      </c>
      <c r="C157" s="19">
        <v>6485433</v>
      </c>
      <c r="D157" s="6"/>
      <c r="E157" s="6"/>
      <c r="F157" s="15"/>
      <c r="G157" s="6">
        <v>6266119</v>
      </c>
      <c r="H157" s="6"/>
      <c r="I157" s="21">
        <f>G157/C157*100</f>
        <v>96.6183599460514</v>
      </c>
      <c r="J157" s="3"/>
    </row>
    <row r="158" spans="1:10" ht="81.75" customHeight="1">
      <c r="A158" s="4"/>
      <c r="B158" s="33" t="s">
        <v>97</v>
      </c>
      <c r="C158" s="19">
        <v>1203400</v>
      </c>
      <c r="D158" s="6"/>
      <c r="E158" s="6"/>
      <c r="F158" s="15"/>
      <c r="G158" s="6">
        <v>962879</v>
      </c>
      <c r="H158" s="6"/>
      <c r="I158" s="21">
        <f>G158/C158*100</f>
        <v>80.01321256440086</v>
      </c>
      <c r="J158" s="3"/>
    </row>
    <row r="159" spans="1:10" ht="35.25" customHeight="1">
      <c r="A159" s="4"/>
      <c r="B159" s="20" t="s">
        <v>95</v>
      </c>
      <c r="C159" s="19">
        <v>238144</v>
      </c>
      <c r="D159" s="6"/>
      <c r="E159" s="19"/>
      <c r="F159" s="26"/>
      <c r="G159" s="6">
        <v>238143</v>
      </c>
      <c r="H159" s="19"/>
      <c r="I159" s="21">
        <f>G159/C159*100</f>
        <v>99.99958008599839</v>
      </c>
      <c r="J159" s="21"/>
    </row>
    <row r="160" spans="1:10" ht="12.75" hidden="1">
      <c r="A160" s="4"/>
      <c r="B160" s="4" t="s">
        <v>67</v>
      </c>
      <c r="C160" s="4"/>
      <c r="D160" s="6"/>
      <c r="E160" s="6"/>
      <c r="F160" s="15"/>
      <c r="G160" s="6"/>
      <c r="H160" s="6"/>
      <c r="I160" s="3"/>
      <c r="J160" s="3"/>
    </row>
    <row r="161" spans="1:10" ht="12.75" hidden="1">
      <c r="A161" s="4"/>
      <c r="B161" s="14" t="s">
        <v>54</v>
      </c>
      <c r="C161" s="4"/>
      <c r="D161" s="6"/>
      <c r="E161" s="6"/>
      <c r="F161" s="15"/>
      <c r="G161" s="6"/>
      <c r="H161" s="6"/>
      <c r="I161" s="3" t="e">
        <f>G161/E161*100</f>
        <v>#DIV/0!</v>
      </c>
      <c r="J161" s="3" t="e">
        <f>H161/D161</f>
        <v>#DIV/0!</v>
      </c>
    </row>
    <row r="162" spans="1:10" ht="12.75" hidden="1">
      <c r="A162" s="4"/>
      <c r="B162" s="4" t="s">
        <v>66</v>
      </c>
      <c r="C162" s="4">
        <v>0</v>
      </c>
      <c r="D162" s="6"/>
      <c r="E162" s="6">
        <v>0</v>
      </c>
      <c r="F162" s="15"/>
      <c r="G162" s="6">
        <v>0</v>
      </c>
      <c r="H162" s="6"/>
      <c r="I162" s="3">
        <v>0</v>
      </c>
      <c r="J162" s="3"/>
    </row>
    <row r="163" spans="1:10" ht="12.75" hidden="1">
      <c r="A163" s="4"/>
      <c r="B163" s="4" t="s">
        <v>68</v>
      </c>
      <c r="C163" s="4"/>
      <c r="D163" s="4"/>
      <c r="E163" s="4"/>
      <c r="F163" s="15"/>
      <c r="G163" s="4"/>
      <c r="H163" s="4"/>
      <c r="I163" s="3"/>
      <c r="J163" s="3"/>
    </row>
    <row r="164" spans="1:10" ht="22.5" hidden="1">
      <c r="A164" s="4"/>
      <c r="B164" s="20" t="s">
        <v>77</v>
      </c>
      <c r="C164" s="4"/>
      <c r="D164" s="4"/>
      <c r="E164" s="4"/>
      <c r="F164" s="15"/>
      <c r="G164" s="4"/>
      <c r="H164" s="4"/>
      <c r="I164" s="3"/>
      <c r="J164" s="3"/>
    </row>
    <row r="165" spans="1:10" ht="12.75" hidden="1">
      <c r="A165" s="4"/>
      <c r="B165" s="20" t="s">
        <v>84</v>
      </c>
      <c r="C165" s="19"/>
      <c r="D165" s="19"/>
      <c r="E165" s="19"/>
      <c r="F165" s="26"/>
      <c r="G165" s="4"/>
      <c r="H165" s="4"/>
      <c r="I165" s="21" t="e">
        <f>G165/E165*100</f>
        <v>#DIV/0!</v>
      </c>
      <c r="J165" s="3" t="e">
        <f>H165/F165*100</f>
        <v>#DIV/0!</v>
      </c>
    </row>
    <row r="166" spans="1:10" ht="33.75">
      <c r="A166" s="4"/>
      <c r="B166" s="20" t="s">
        <v>157</v>
      </c>
      <c r="C166" s="19"/>
      <c r="D166" s="19">
        <v>1338900</v>
      </c>
      <c r="E166" s="19"/>
      <c r="F166" s="26"/>
      <c r="G166" s="19"/>
      <c r="H166" s="19">
        <v>989236</v>
      </c>
      <c r="I166" s="21"/>
      <c r="J166" s="21">
        <f>H166/D166*100</f>
        <v>73.88423332586451</v>
      </c>
    </row>
    <row r="167" spans="1:10" ht="56.25">
      <c r="A167" s="4"/>
      <c r="B167" s="20" t="s">
        <v>98</v>
      </c>
      <c r="C167" s="19">
        <v>32445</v>
      </c>
      <c r="D167" s="19"/>
      <c r="E167" s="19"/>
      <c r="F167" s="26"/>
      <c r="G167" s="19">
        <v>32044</v>
      </c>
      <c r="H167" s="4"/>
      <c r="I167" s="21">
        <f>G167/C167*100</f>
        <v>98.76406225920789</v>
      </c>
      <c r="J167" s="3"/>
    </row>
    <row r="168" spans="1:10" ht="22.5">
      <c r="A168" s="4"/>
      <c r="B168" s="20" t="s">
        <v>180</v>
      </c>
      <c r="C168" s="19">
        <v>314477</v>
      </c>
      <c r="D168" s="19"/>
      <c r="E168" s="19"/>
      <c r="F168" s="26"/>
      <c r="G168" s="19">
        <v>309300</v>
      </c>
      <c r="H168" s="19"/>
      <c r="I168" s="21">
        <f>G168/C168*100</f>
        <v>98.3537746798653</v>
      </c>
      <c r="J168" s="21"/>
    </row>
    <row r="169" spans="1:10" ht="12.75" hidden="1">
      <c r="A169" s="4"/>
      <c r="B169" s="20"/>
      <c r="C169" s="19"/>
      <c r="D169" s="19"/>
      <c r="E169" s="19"/>
      <c r="F169" s="26"/>
      <c r="G169" s="19"/>
      <c r="H169" s="4"/>
      <c r="I169" s="21"/>
      <c r="J169" s="3"/>
    </row>
    <row r="170" spans="1:10" ht="82.5" customHeight="1">
      <c r="A170" s="4"/>
      <c r="B170" s="20" t="s">
        <v>204</v>
      </c>
      <c r="C170" s="19"/>
      <c r="D170" s="19">
        <v>4420168</v>
      </c>
      <c r="E170" s="19"/>
      <c r="F170" s="26"/>
      <c r="G170" s="19"/>
      <c r="H170" s="19">
        <v>1031452</v>
      </c>
      <c r="I170" s="21"/>
      <c r="J170" s="21">
        <f>H170/D170*100</f>
        <v>23.335131153386023</v>
      </c>
    </row>
    <row r="171" spans="1:10" ht="10.5" customHeight="1">
      <c r="A171" s="4"/>
      <c r="B171" s="20" t="s">
        <v>206</v>
      </c>
      <c r="C171" s="19">
        <v>95000</v>
      </c>
      <c r="D171" s="19"/>
      <c r="E171" s="19"/>
      <c r="F171" s="26"/>
      <c r="G171" s="19">
        <v>15000</v>
      </c>
      <c r="H171" s="19"/>
      <c r="I171" s="21">
        <f>G171/C171*100</f>
        <v>15.789473684210526</v>
      </c>
      <c r="J171" s="21"/>
    </row>
    <row r="172" spans="1:10" ht="15.75">
      <c r="A172" s="10"/>
      <c r="B172" s="8" t="s">
        <v>21</v>
      </c>
      <c r="C172" s="3">
        <f>SUM(C143:C171)</f>
        <v>97373299</v>
      </c>
      <c r="D172" s="38">
        <f>SUM(D143:D170)</f>
        <v>17133762</v>
      </c>
      <c r="E172" s="38">
        <f>SUM(E143:E169)</f>
        <v>0</v>
      </c>
      <c r="F172" s="38">
        <f>SUM(F143:F170)</f>
        <v>0</v>
      </c>
      <c r="G172" s="3">
        <f>SUM(G143:G171)</f>
        <v>91251407</v>
      </c>
      <c r="H172" s="38">
        <f>SUM(H143:H170)</f>
        <v>15405671</v>
      </c>
      <c r="I172" s="21">
        <f>G172/C172*100</f>
        <v>93.71296642624792</v>
      </c>
      <c r="J172" s="21">
        <f>H172/D172*100</f>
        <v>89.9141181020257</v>
      </c>
    </row>
    <row r="173" spans="1:10" ht="12.75">
      <c r="A173" s="10"/>
      <c r="B173" s="55"/>
      <c r="C173" s="3"/>
      <c r="D173" s="38"/>
      <c r="E173" s="38"/>
      <c r="F173" s="38"/>
      <c r="G173" s="38"/>
      <c r="H173" s="38"/>
      <c r="I173" s="3"/>
      <c r="J173" s="3"/>
    </row>
    <row r="174" spans="1:10" ht="12.75">
      <c r="A174" s="10"/>
      <c r="B174" s="9" t="s">
        <v>22</v>
      </c>
      <c r="C174" s="3">
        <f>C326-C172</f>
        <v>1544143</v>
      </c>
      <c r="D174" s="38">
        <f>D326-D172</f>
        <v>4485829</v>
      </c>
      <c r="E174" s="3">
        <f>E326-E172</f>
        <v>74152440</v>
      </c>
      <c r="F174" s="27">
        <f>F326-F172</f>
        <v>18494858</v>
      </c>
      <c r="G174" s="3">
        <f>G326-G172</f>
        <v>6181931</v>
      </c>
      <c r="H174" s="3">
        <f>H326-H172</f>
        <v>-6593236</v>
      </c>
      <c r="I174" s="3"/>
      <c r="J174" s="3"/>
    </row>
    <row r="175" spans="1:10" ht="12.75">
      <c r="A175" s="75"/>
      <c r="B175" s="76"/>
      <c r="C175" s="77"/>
      <c r="D175" s="78"/>
      <c r="E175" s="77"/>
      <c r="F175" s="79"/>
      <c r="G175" s="77"/>
      <c r="H175" s="77"/>
      <c r="I175" s="77"/>
      <c r="J175" s="77"/>
    </row>
    <row r="176" spans="1:10" ht="12.75">
      <c r="A176" s="75"/>
      <c r="B176" s="76"/>
      <c r="C176" s="77"/>
      <c r="D176" s="78"/>
      <c r="E176" s="77"/>
      <c r="F176" s="79"/>
      <c r="G176" s="77"/>
      <c r="H176" s="77"/>
      <c r="I176" s="77"/>
      <c r="J176" s="77"/>
    </row>
    <row r="177" spans="1:10" ht="12.75">
      <c r="A177" s="75"/>
      <c r="B177" s="76"/>
      <c r="C177" s="77"/>
      <c r="D177" s="78"/>
      <c r="E177" s="77"/>
      <c r="F177" s="79"/>
      <c r="G177" s="77"/>
      <c r="H177" s="77"/>
      <c r="I177" s="77"/>
      <c r="J177" s="77"/>
    </row>
    <row r="178" spans="1:10" ht="12.75">
      <c r="A178" s="75"/>
      <c r="B178" s="76"/>
      <c r="C178" s="77"/>
      <c r="D178" s="78"/>
      <c r="E178" s="77"/>
      <c r="F178" s="79"/>
      <c r="G178" s="77"/>
      <c r="H178" s="77"/>
      <c r="I178" s="77"/>
      <c r="J178" s="77"/>
    </row>
    <row r="179" spans="1:10" ht="12.75">
      <c r="A179" s="75"/>
      <c r="B179" s="76"/>
      <c r="C179" s="77"/>
      <c r="D179" s="78"/>
      <c r="E179" s="77"/>
      <c r="F179" s="79"/>
      <c r="G179" s="77"/>
      <c r="H179" s="77"/>
      <c r="I179" s="77"/>
      <c r="J179" s="77"/>
    </row>
    <row r="180" spans="1:10" ht="12.75">
      <c r="A180" s="81"/>
      <c r="B180" s="81"/>
      <c r="C180" s="81" t="s">
        <v>0</v>
      </c>
      <c r="D180" s="81"/>
      <c r="E180" s="81" t="s">
        <v>0</v>
      </c>
      <c r="F180" s="81"/>
      <c r="G180" s="81" t="s">
        <v>3</v>
      </c>
      <c r="H180" s="81"/>
      <c r="I180" s="81" t="s">
        <v>78</v>
      </c>
      <c r="J180" s="81"/>
    </row>
    <row r="181" spans="1:10" ht="12.75">
      <c r="A181" s="81"/>
      <c r="B181" s="81"/>
      <c r="C181" s="81" t="s">
        <v>1</v>
      </c>
      <c r="D181" s="81"/>
      <c r="E181" s="81" t="s">
        <v>1</v>
      </c>
      <c r="F181" s="81"/>
      <c r="G181" s="81" t="s">
        <v>4</v>
      </c>
      <c r="H181" s="81"/>
      <c r="I181" s="81"/>
      <c r="J181" s="81"/>
    </row>
    <row r="182" spans="1:10" ht="12.75">
      <c r="A182" s="81"/>
      <c r="B182" s="81"/>
      <c r="C182" s="81" t="s">
        <v>2</v>
      </c>
      <c r="D182" s="81"/>
      <c r="E182" s="81" t="s">
        <v>203</v>
      </c>
      <c r="F182" s="81"/>
      <c r="G182" s="81" t="s">
        <v>211</v>
      </c>
      <c r="H182" s="81"/>
      <c r="I182" s="81"/>
      <c r="J182" s="81"/>
    </row>
    <row r="183" spans="1:10" ht="38.25">
      <c r="A183" s="81"/>
      <c r="B183" s="81"/>
      <c r="C183" s="93" t="s">
        <v>221</v>
      </c>
      <c r="D183" s="93" t="s">
        <v>222</v>
      </c>
      <c r="E183" s="13" t="s">
        <v>5</v>
      </c>
      <c r="F183" s="69" t="s">
        <v>6</v>
      </c>
      <c r="G183" s="93" t="s">
        <v>221</v>
      </c>
      <c r="H183" s="93" t="s">
        <v>222</v>
      </c>
      <c r="I183" s="93" t="s">
        <v>221</v>
      </c>
      <c r="J183" s="93" t="s">
        <v>222</v>
      </c>
    </row>
    <row r="184" spans="1:10" ht="15.75">
      <c r="A184" s="74"/>
      <c r="B184" s="82" t="s">
        <v>25</v>
      </c>
      <c r="C184" s="82"/>
      <c r="D184" s="82"/>
      <c r="E184" s="82"/>
      <c r="F184" s="82"/>
      <c r="G184" s="82"/>
      <c r="H184" s="82"/>
      <c r="I184" s="82"/>
      <c r="J184" s="82"/>
    </row>
    <row r="185" spans="1:10" ht="12.75">
      <c r="A185" s="13">
        <v>1</v>
      </c>
      <c r="B185" s="4" t="s">
        <v>26</v>
      </c>
      <c r="C185" s="4">
        <f>SUM(C187:C189)</f>
        <v>6660301</v>
      </c>
      <c r="D185" s="31">
        <f>SUM(D187:D191)</f>
        <v>176971</v>
      </c>
      <c r="E185" s="4">
        <f>SUM(E187:E189)</f>
        <v>5084322</v>
      </c>
      <c r="F185" s="31">
        <f>SUM(F187:F191)</f>
        <v>146910</v>
      </c>
      <c r="G185" s="4">
        <f>SUM(G187:G189)</f>
        <v>6603493</v>
      </c>
      <c r="H185" s="31">
        <f>SUM(H187:H191)</f>
        <v>91885</v>
      </c>
      <c r="I185" s="3">
        <f>G185/C185*100</f>
        <v>99.14706557556482</v>
      </c>
      <c r="J185" s="3">
        <f>H185/D185*100</f>
        <v>51.92093619858621</v>
      </c>
    </row>
    <row r="186" spans="1:10" ht="12.75">
      <c r="A186" s="13"/>
      <c r="B186" s="11" t="s">
        <v>49</v>
      </c>
      <c r="C186" s="4"/>
      <c r="D186" s="4"/>
      <c r="E186" s="4"/>
      <c r="F186" s="4"/>
      <c r="G186" s="4"/>
      <c r="H186" s="4"/>
      <c r="I186" s="3"/>
      <c r="J186" s="3"/>
    </row>
    <row r="187" spans="1:10" ht="12.75">
      <c r="A187" s="13"/>
      <c r="B187" s="11" t="s">
        <v>50</v>
      </c>
      <c r="C187" s="6">
        <v>5859982</v>
      </c>
      <c r="D187" s="6"/>
      <c r="E187" s="6">
        <v>4524036</v>
      </c>
      <c r="F187" s="36"/>
      <c r="G187" s="6">
        <v>5859739</v>
      </c>
      <c r="H187" s="6"/>
      <c r="I187" s="3">
        <f>G187/C187*100</f>
        <v>99.9958532295833</v>
      </c>
      <c r="J187" s="3"/>
    </row>
    <row r="188" spans="1:10" ht="12.75">
      <c r="A188" s="13"/>
      <c r="B188" s="11" t="s">
        <v>51</v>
      </c>
      <c r="C188" s="6">
        <v>444549</v>
      </c>
      <c r="D188" s="6"/>
      <c r="E188" s="6">
        <v>258091</v>
      </c>
      <c r="F188" s="15"/>
      <c r="G188" s="6">
        <v>441444</v>
      </c>
      <c r="H188" s="6"/>
      <c r="I188" s="3">
        <f>G188/C188*100</f>
        <v>99.30153931287664</v>
      </c>
      <c r="J188" s="3"/>
    </row>
    <row r="189" spans="1:10" ht="12.75">
      <c r="A189" s="13"/>
      <c r="B189" s="28" t="s">
        <v>52</v>
      </c>
      <c r="C189" s="6">
        <v>355770</v>
      </c>
      <c r="D189" s="6">
        <v>50180</v>
      </c>
      <c r="E189" s="6">
        <v>302195</v>
      </c>
      <c r="F189" s="29">
        <v>40230</v>
      </c>
      <c r="G189" s="6">
        <v>302310</v>
      </c>
      <c r="H189" s="29">
        <v>34508</v>
      </c>
      <c r="I189" s="3">
        <f>G189/C189*100</f>
        <v>84.97343789526941</v>
      </c>
      <c r="J189" s="3">
        <f>H189/D189*100</f>
        <v>68.76843363889996</v>
      </c>
    </row>
    <row r="190" spans="1:10" ht="12.75" hidden="1">
      <c r="A190" s="13"/>
      <c r="B190" s="4" t="s">
        <v>27</v>
      </c>
      <c r="C190" s="4"/>
      <c r="D190" s="4"/>
      <c r="E190" s="4"/>
      <c r="F190" s="15"/>
      <c r="G190" s="4"/>
      <c r="H190" s="4"/>
      <c r="I190" s="3" t="e">
        <f>G190/E190*100</f>
        <v>#DIV/0!</v>
      </c>
      <c r="J190" s="3" t="e">
        <f>H190/D190*100</f>
        <v>#DIV/0!</v>
      </c>
    </row>
    <row r="191" spans="1:10" ht="12.75">
      <c r="A191" s="13"/>
      <c r="B191" s="28" t="s">
        <v>120</v>
      </c>
      <c r="C191" s="4"/>
      <c r="D191" s="42">
        <v>126791</v>
      </c>
      <c r="E191" s="4"/>
      <c r="F191" s="36">
        <v>106680</v>
      </c>
      <c r="G191" s="4"/>
      <c r="H191" s="19">
        <v>57377</v>
      </c>
      <c r="I191" s="3"/>
      <c r="J191" s="3">
        <f>H191/F191*100</f>
        <v>53.78421447319085</v>
      </c>
    </row>
    <row r="192" spans="1:10" ht="12.75">
      <c r="A192" s="13"/>
      <c r="B192" s="4" t="s">
        <v>28</v>
      </c>
      <c r="C192" s="4">
        <f aca="true" t="shared" si="9" ref="C192:H192">SUM(C194:C199)</f>
        <v>40439347</v>
      </c>
      <c r="D192" s="31">
        <f t="shared" si="9"/>
        <v>5167994</v>
      </c>
      <c r="E192" s="4">
        <f t="shared" si="9"/>
        <v>29859952</v>
      </c>
      <c r="F192" s="31">
        <f t="shared" si="9"/>
        <v>3849577</v>
      </c>
      <c r="G192" s="4">
        <f t="shared" si="9"/>
        <v>39814141</v>
      </c>
      <c r="H192" s="31">
        <f t="shared" si="9"/>
        <v>4039744</v>
      </c>
      <c r="I192" s="3">
        <f>G192/C192*100</f>
        <v>98.45396613352831</v>
      </c>
      <c r="J192" s="3">
        <f aca="true" t="shared" si="10" ref="J192:J198">H192/D192*100</f>
        <v>78.16851180554775</v>
      </c>
    </row>
    <row r="193" spans="1:10" ht="12.75">
      <c r="A193" s="13"/>
      <c r="B193" s="11" t="s">
        <v>49</v>
      </c>
      <c r="C193" s="4"/>
      <c r="D193" s="4"/>
      <c r="E193" s="4"/>
      <c r="F193" s="15"/>
      <c r="G193" s="4"/>
      <c r="H193" s="4"/>
      <c r="I193" s="3"/>
      <c r="J193" s="3"/>
    </row>
    <row r="194" spans="1:10" ht="12.75">
      <c r="A194" s="13"/>
      <c r="B194" s="11" t="s">
        <v>50</v>
      </c>
      <c r="C194" s="6">
        <v>30584121</v>
      </c>
      <c r="D194" s="29">
        <v>61098</v>
      </c>
      <c r="E194" s="6">
        <v>22563657</v>
      </c>
      <c r="F194" s="29">
        <v>40500</v>
      </c>
      <c r="G194" s="6">
        <v>30583807</v>
      </c>
      <c r="H194" s="6">
        <v>59604</v>
      </c>
      <c r="I194" s="3">
        <f>G194/C194*100</f>
        <v>99.99897332344455</v>
      </c>
      <c r="J194" s="3">
        <f t="shared" si="10"/>
        <v>97.55474810959443</v>
      </c>
    </row>
    <row r="195" spans="1:10" ht="12.75">
      <c r="A195" s="13"/>
      <c r="B195" s="11" t="s">
        <v>51</v>
      </c>
      <c r="C195" s="6">
        <v>6029012</v>
      </c>
      <c r="D195" s="29">
        <v>28972</v>
      </c>
      <c r="E195" s="6">
        <v>4910332</v>
      </c>
      <c r="F195" s="29">
        <v>16500</v>
      </c>
      <c r="G195" s="6">
        <v>5957798</v>
      </c>
      <c r="H195" s="6">
        <v>22333</v>
      </c>
      <c r="I195" s="3">
        <f>G195/C195*100</f>
        <v>98.81881144041512</v>
      </c>
      <c r="J195" s="3">
        <f t="shared" si="10"/>
        <v>77.08477150352064</v>
      </c>
    </row>
    <row r="196" spans="1:10" ht="12.75">
      <c r="A196" s="13"/>
      <c r="B196" s="11" t="s">
        <v>102</v>
      </c>
      <c r="C196" s="29">
        <v>3175240</v>
      </c>
      <c r="D196" s="29">
        <v>1938283</v>
      </c>
      <c r="E196" s="6">
        <v>1978807</v>
      </c>
      <c r="F196" s="29">
        <v>1300000</v>
      </c>
      <c r="G196" s="6">
        <v>2906099</v>
      </c>
      <c r="H196" s="6">
        <v>1797851</v>
      </c>
      <c r="I196" s="3">
        <f>G196/C196*100</f>
        <v>91.52375883397791</v>
      </c>
      <c r="J196" s="3">
        <f t="shared" si="10"/>
        <v>92.7548247598519</v>
      </c>
    </row>
    <row r="197" spans="1:10" ht="12.75">
      <c r="A197" s="13"/>
      <c r="B197" s="35" t="s">
        <v>52</v>
      </c>
      <c r="C197" s="29">
        <v>618529</v>
      </c>
      <c r="D197" s="29">
        <v>886715</v>
      </c>
      <c r="E197" s="29">
        <v>380578</v>
      </c>
      <c r="F197" s="29">
        <v>667164</v>
      </c>
      <c r="G197" s="29">
        <v>334393</v>
      </c>
      <c r="H197" s="29">
        <v>878932</v>
      </c>
      <c r="I197" s="3">
        <f>G197/C197*100</f>
        <v>54.0626227711231</v>
      </c>
      <c r="J197" s="3">
        <f t="shared" si="10"/>
        <v>99.12226589152095</v>
      </c>
    </row>
    <row r="198" spans="1:10" ht="12.75">
      <c r="A198" s="13"/>
      <c r="B198" s="28" t="s">
        <v>120</v>
      </c>
      <c r="C198" s="29"/>
      <c r="D198" s="29">
        <v>2252926</v>
      </c>
      <c r="E198" s="6"/>
      <c r="F198" s="29">
        <v>1825413</v>
      </c>
      <c r="G198" s="6"/>
      <c r="H198" s="6">
        <v>1281024</v>
      </c>
      <c r="I198" s="3"/>
      <c r="J198" s="3">
        <f t="shared" si="10"/>
        <v>56.86045613570974</v>
      </c>
    </row>
    <row r="199" spans="1:10" ht="12.75">
      <c r="A199" s="13"/>
      <c r="B199" s="35" t="s">
        <v>103</v>
      </c>
      <c r="C199" s="29">
        <v>32445</v>
      </c>
      <c r="D199" s="6"/>
      <c r="E199" s="19">
        <v>26578</v>
      </c>
      <c r="F199" s="6"/>
      <c r="G199" s="29">
        <v>32044</v>
      </c>
      <c r="H199" s="6"/>
      <c r="I199" s="3">
        <f>G199/C199*100</f>
        <v>98.76406225920789</v>
      </c>
      <c r="J199" s="3"/>
    </row>
    <row r="200" spans="1:10" ht="12.75">
      <c r="A200" s="13"/>
      <c r="B200" s="4" t="s">
        <v>29</v>
      </c>
      <c r="C200" s="4">
        <f>SUM(C202:C207)+C214+SUM(C221:C223)+C230+C231+C232+C234+C233+C235</f>
        <v>43901260</v>
      </c>
      <c r="D200" s="4">
        <f>SUM(D202:D207)+D214+SUM(D221:D223)+D234</f>
        <v>452529</v>
      </c>
      <c r="E200" s="4">
        <f>SUM(E202:E207)+E214+SUM(E221:E223)+E234+E232+E233+E235</f>
        <v>33233480</v>
      </c>
      <c r="F200" s="31">
        <f>SUM(F202:F207)+F214+SUM(F221:F223)+F234</f>
        <v>393385</v>
      </c>
      <c r="G200" s="31">
        <f>SUM(G202:G207)+G214+SUM(G221:G223)+G231+G232+G234+G233+G235</f>
        <v>43552599</v>
      </c>
      <c r="H200" s="31">
        <f>SUM(H202:H207)+H214+SUM(H221:H223)+H234</f>
        <v>198638</v>
      </c>
      <c r="I200" s="3">
        <f>G200/C200*100</f>
        <v>99.2058063937117</v>
      </c>
      <c r="J200" s="3">
        <f>H200/F200*100</f>
        <v>50.49455368150794</v>
      </c>
    </row>
    <row r="201" spans="1:10" ht="12.75">
      <c r="A201" s="13"/>
      <c r="B201" s="80" t="s">
        <v>7</v>
      </c>
      <c r="C201" s="80"/>
      <c r="D201" s="80"/>
      <c r="E201" s="80"/>
      <c r="F201" s="80"/>
      <c r="G201" s="80"/>
      <c r="H201" s="80"/>
      <c r="I201" s="80"/>
      <c r="J201" s="80"/>
    </row>
    <row r="202" spans="1:10" ht="12.75">
      <c r="A202" s="13"/>
      <c r="B202" s="29" t="s">
        <v>175</v>
      </c>
      <c r="C202" s="29">
        <v>34348600</v>
      </c>
      <c r="D202" s="6"/>
      <c r="E202" s="6">
        <v>25425972</v>
      </c>
      <c r="F202" s="6"/>
      <c r="G202" s="29">
        <v>34296116</v>
      </c>
      <c r="H202" s="6"/>
      <c r="I202" s="3">
        <f aca="true" t="shared" si="11" ref="I202:I207">G202/C202*100</f>
        <v>99.84720192380475</v>
      </c>
      <c r="J202" s="3"/>
    </row>
    <row r="203" spans="1:10" ht="12.75">
      <c r="A203" s="13"/>
      <c r="B203" s="29" t="s">
        <v>53</v>
      </c>
      <c r="C203" s="29">
        <v>3690503</v>
      </c>
      <c r="D203" s="6"/>
      <c r="E203" s="6">
        <v>3349671</v>
      </c>
      <c r="F203" s="6"/>
      <c r="G203" s="29">
        <v>3660794</v>
      </c>
      <c r="H203" s="6"/>
      <c r="I203" s="3">
        <f t="shared" si="11"/>
        <v>99.19498778350811</v>
      </c>
      <c r="J203" s="3"/>
    </row>
    <row r="204" spans="1:10" ht="13.5" customHeight="1">
      <c r="A204" s="13"/>
      <c r="B204" s="6" t="s">
        <v>104</v>
      </c>
      <c r="C204" s="29">
        <v>137700</v>
      </c>
      <c r="D204" s="6"/>
      <c r="E204" s="6">
        <v>96517</v>
      </c>
      <c r="F204" s="6"/>
      <c r="G204" s="29">
        <v>109063</v>
      </c>
      <c r="H204" s="6"/>
      <c r="I204" s="3">
        <f t="shared" si="11"/>
        <v>79.20334059549747</v>
      </c>
      <c r="J204" s="3"/>
    </row>
    <row r="205" spans="1:10" ht="21" customHeight="1">
      <c r="A205" s="13"/>
      <c r="B205" s="45" t="s">
        <v>101</v>
      </c>
      <c r="C205" s="6">
        <v>3235474</v>
      </c>
      <c r="D205" s="6"/>
      <c r="E205" s="6">
        <v>2474108</v>
      </c>
      <c r="F205" s="6"/>
      <c r="G205" s="29">
        <v>3045338</v>
      </c>
      <c r="H205" s="6"/>
      <c r="I205" s="3">
        <f t="shared" si="11"/>
        <v>94.12339583010095</v>
      </c>
      <c r="J205" s="3"/>
    </row>
    <row r="206" spans="1:10" ht="12.75">
      <c r="A206" s="13"/>
      <c r="B206" s="6" t="s">
        <v>176</v>
      </c>
      <c r="C206" s="6">
        <v>30480</v>
      </c>
      <c r="D206" s="6">
        <v>15000</v>
      </c>
      <c r="E206" s="6">
        <v>26997</v>
      </c>
      <c r="F206" s="29">
        <v>15000</v>
      </c>
      <c r="G206" s="6">
        <v>23368</v>
      </c>
      <c r="H206" s="6">
        <v>15000</v>
      </c>
      <c r="I206" s="3">
        <f t="shared" si="11"/>
        <v>76.66666666666667</v>
      </c>
      <c r="J206" s="3">
        <f>H206/D206*100</f>
        <v>100</v>
      </c>
    </row>
    <row r="207" spans="1:10" ht="12.75">
      <c r="A207" s="13"/>
      <c r="B207" s="6" t="s">
        <v>171</v>
      </c>
      <c r="C207" s="4">
        <f>SUM(C209:C211)</f>
        <v>404000</v>
      </c>
      <c r="D207" s="4">
        <f>SUM(D209:D213)</f>
        <v>189573</v>
      </c>
      <c r="E207" s="4">
        <f>SUM(E209:E211)</f>
        <v>303118</v>
      </c>
      <c r="F207" s="4">
        <f>SUM(F209:F213)</f>
        <v>154600</v>
      </c>
      <c r="G207" s="4">
        <f>SUM(G209:G211)</f>
        <v>403856</v>
      </c>
      <c r="H207" s="4">
        <f>SUM(H209:H213)</f>
        <v>39571</v>
      </c>
      <c r="I207" s="3">
        <f t="shared" si="11"/>
        <v>99.96435643564357</v>
      </c>
      <c r="J207" s="3">
        <f>H207/F207*100</f>
        <v>25.595730918499353</v>
      </c>
    </row>
    <row r="208" spans="1:10" ht="12.75">
      <c r="A208" s="13"/>
      <c r="B208" s="11" t="s">
        <v>49</v>
      </c>
      <c r="C208" s="49"/>
      <c r="D208" s="6"/>
      <c r="E208" s="6"/>
      <c r="F208" s="6"/>
      <c r="G208" s="6"/>
      <c r="H208" s="6"/>
      <c r="I208" s="3"/>
      <c r="J208" s="3"/>
    </row>
    <row r="209" spans="1:10" ht="12.75">
      <c r="A209" s="13"/>
      <c r="B209" s="11" t="s">
        <v>50</v>
      </c>
      <c r="C209" s="6">
        <v>358760</v>
      </c>
      <c r="D209" s="6"/>
      <c r="E209" s="6">
        <v>265416</v>
      </c>
      <c r="F209" s="6"/>
      <c r="G209" s="6">
        <v>358759</v>
      </c>
      <c r="H209" s="6"/>
      <c r="I209" s="3">
        <f>G209/C209*100</f>
        <v>99.99972126212509</v>
      </c>
      <c r="J209" s="3"/>
    </row>
    <row r="210" spans="1:10" ht="12.75">
      <c r="A210" s="13"/>
      <c r="B210" s="11" t="s">
        <v>51</v>
      </c>
      <c r="C210" s="6">
        <v>33399</v>
      </c>
      <c r="D210" s="6"/>
      <c r="E210" s="6">
        <v>28554</v>
      </c>
      <c r="F210" s="6"/>
      <c r="G210" s="6">
        <v>33397</v>
      </c>
      <c r="H210" s="6"/>
      <c r="I210" s="3">
        <f>G210/C210*100</f>
        <v>99.99401179676039</v>
      </c>
      <c r="J210" s="3"/>
    </row>
    <row r="211" spans="1:10" ht="12.75">
      <c r="A211" s="13"/>
      <c r="B211" s="11" t="s">
        <v>52</v>
      </c>
      <c r="C211" s="6">
        <v>11841</v>
      </c>
      <c r="D211" s="6">
        <v>33293</v>
      </c>
      <c r="E211" s="6">
        <v>9148</v>
      </c>
      <c r="F211" s="6">
        <v>4600</v>
      </c>
      <c r="G211" s="6">
        <v>11700</v>
      </c>
      <c r="H211" s="6">
        <v>33291</v>
      </c>
      <c r="I211" s="3">
        <f>G211/C211*100</f>
        <v>98.80922219407144</v>
      </c>
      <c r="J211" s="3">
        <f>H211/D211*100</f>
        <v>99.99399273120476</v>
      </c>
    </row>
    <row r="212" spans="1:10" ht="12.75" hidden="1">
      <c r="A212" s="13"/>
      <c r="B212" s="28" t="s">
        <v>120</v>
      </c>
      <c r="C212" s="6"/>
      <c r="D212" s="6"/>
      <c r="E212" s="6"/>
      <c r="F212" s="6"/>
      <c r="G212" s="6"/>
      <c r="H212" s="6"/>
      <c r="I212" s="3" t="e">
        <f>G212/C212*100</f>
        <v>#DIV/0!</v>
      </c>
      <c r="J212" s="3" t="e">
        <f>H212/F212*100</f>
        <v>#DIV/0!</v>
      </c>
    </row>
    <row r="213" spans="1:10" ht="12.75">
      <c r="A213" s="13"/>
      <c r="B213" s="28" t="s">
        <v>120</v>
      </c>
      <c r="C213" s="6"/>
      <c r="D213" s="6">
        <v>156280</v>
      </c>
      <c r="E213" s="6"/>
      <c r="F213" s="6">
        <v>150000</v>
      </c>
      <c r="G213" s="6"/>
      <c r="H213" s="6">
        <v>6280</v>
      </c>
      <c r="I213" s="3"/>
      <c r="J213" s="3">
        <f>H213/D213*100</f>
        <v>4.018428461735347</v>
      </c>
    </row>
    <row r="214" spans="1:10" ht="12.75">
      <c r="A214" s="13"/>
      <c r="B214" s="6" t="s">
        <v>56</v>
      </c>
      <c r="C214" s="4">
        <f>SUM(C216:C219)</f>
        <v>1476600</v>
      </c>
      <c r="D214" s="4">
        <f>SUM(D216:D220)</f>
        <v>238956</v>
      </c>
      <c r="E214" s="4">
        <f>SUM(E216:E219)</f>
        <v>1118426</v>
      </c>
      <c r="F214" s="31">
        <f>SUM(F216:F220)</f>
        <v>214785</v>
      </c>
      <c r="G214" s="4">
        <f>SUM(G216:G219)</f>
        <v>1468246</v>
      </c>
      <c r="H214" s="4">
        <f>SUM(H216:H220)</f>
        <v>144067</v>
      </c>
      <c r="I214" s="3">
        <f>G214/C214*100</f>
        <v>99.43424082351348</v>
      </c>
      <c r="J214" s="3">
        <f>H214/D214*100</f>
        <v>60.290178945077756</v>
      </c>
    </row>
    <row r="215" spans="1:10" ht="12.75">
      <c r="A215" s="13"/>
      <c r="B215" s="11" t="s">
        <v>49</v>
      </c>
      <c r="C215" s="6"/>
      <c r="D215" s="6"/>
      <c r="E215" s="6"/>
      <c r="F215" s="6"/>
      <c r="G215" s="6"/>
      <c r="H215" s="6"/>
      <c r="I215" s="3"/>
      <c r="J215" s="3"/>
    </row>
    <row r="216" spans="1:10" ht="12.75">
      <c r="A216" s="13"/>
      <c r="B216" s="11" t="s">
        <v>50</v>
      </c>
      <c r="C216" s="6">
        <v>1415951</v>
      </c>
      <c r="D216" s="6">
        <v>84506</v>
      </c>
      <c r="E216" s="6">
        <v>1061701</v>
      </c>
      <c r="F216" s="36">
        <v>55200</v>
      </c>
      <c r="G216" s="6">
        <v>1415693</v>
      </c>
      <c r="H216" s="22">
        <v>84375</v>
      </c>
      <c r="I216" s="3">
        <f aca="true" t="shared" si="12" ref="I216:J219">G216/C216*100</f>
        <v>99.98177903048905</v>
      </c>
      <c r="J216" s="3">
        <f t="shared" si="12"/>
        <v>99.84498142143752</v>
      </c>
    </row>
    <row r="217" spans="1:10" ht="12.75">
      <c r="A217" s="13"/>
      <c r="B217" s="11" t="s">
        <v>51</v>
      </c>
      <c r="C217" s="6">
        <v>24300</v>
      </c>
      <c r="D217" s="6">
        <v>4300</v>
      </c>
      <c r="E217" s="6">
        <v>15450</v>
      </c>
      <c r="F217" s="36">
        <v>3000</v>
      </c>
      <c r="G217" s="6">
        <v>24202</v>
      </c>
      <c r="H217" s="6">
        <v>3773</v>
      </c>
      <c r="I217" s="3">
        <f t="shared" si="12"/>
        <v>99.59670781893004</v>
      </c>
      <c r="J217" s="3">
        <f t="shared" si="12"/>
        <v>87.74418604651163</v>
      </c>
    </row>
    <row r="218" spans="1:10" ht="12.75" hidden="1">
      <c r="A218" s="13"/>
      <c r="B218" s="11" t="s">
        <v>102</v>
      </c>
      <c r="C218" s="6"/>
      <c r="D218" s="6"/>
      <c r="E218" s="6"/>
      <c r="F218" s="36"/>
      <c r="G218" s="6"/>
      <c r="H218" s="6"/>
      <c r="I218" s="3" t="e">
        <f t="shared" si="12"/>
        <v>#DIV/0!</v>
      </c>
      <c r="J218" s="3" t="e">
        <f t="shared" si="12"/>
        <v>#DIV/0!</v>
      </c>
    </row>
    <row r="219" spans="1:10" ht="12.75">
      <c r="A219" s="13"/>
      <c r="B219" s="11" t="s">
        <v>52</v>
      </c>
      <c r="C219" s="6">
        <v>36349</v>
      </c>
      <c r="D219" s="6">
        <v>70150</v>
      </c>
      <c r="E219" s="6">
        <v>41275</v>
      </c>
      <c r="F219" s="36">
        <v>76585</v>
      </c>
      <c r="G219" s="6">
        <v>28351</v>
      </c>
      <c r="H219" s="6">
        <v>55919</v>
      </c>
      <c r="I219" s="3">
        <f t="shared" si="12"/>
        <v>77.99664364906876</v>
      </c>
      <c r="J219" s="3">
        <f t="shared" si="12"/>
        <v>79.71347113328582</v>
      </c>
    </row>
    <row r="220" spans="1:10" ht="12.75">
      <c r="A220" s="13"/>
      <c r="B220" s="28" t="s">
        <v>120</v>
      </c>
      <c r="C220" s="6"/>
      <c r="D220" s="29">
        <v>80000</v>
      </c>
      <c r="E220" s="6"/>
      <c r="F220" s="36">
        <v>80000</v>
      </c>
      <c r="G220" s="6"/>
      <c r="H220" s="6">
        <v>0</v>
      </c>
      <c r="I220" s="3"/>
      <c r="J220" s="3">
        <f>H220/D220*100</f>
        <v>0</v>
      </c>
    </row>
    <row r="221" spans="1:10" ht="12.75">
      <c r="A221" s="13"/>
      <c r="B221" s="6" t="s">
        <v>87</v>
      </c>
      <c r="C221" s="6">
        <v>46261</v>
      </c>
      <c r="D221" s="6"/>
      <c r="E221" s="6">
        <v>36379</v>
      </c>
      <c r="F221" s="15"/>
      <c r="G221" s="6">
        <v>35134</v>
      </c>
      <c r="H221" s="6"/>
      <c r="I221" s="3">
        <f>G221/C221*100</f>
        <v>75.94734225373425</v>
      </c>
      <c r="J221" s="3"/>
    </row>
    <row r="222" spans="1:10" ht="12.75" hidden="1">
      <c r="A222" s="13"/>
      <c r="B222" s="6" t="s">
        <v>86</v>
      </c>
      <c r="C222" s="6"/>
      <c r="D222" s="6"/>
      <c r="E222" s="6"/>
      <c r="F222" s="26"/>
      <c r="G222" s="6"/>
      <c r="H222" s="6"/>
      <c r="I222" s="3" t="e">
        <f>G222/C222*100</f>
        <v>#DIV/0!</v>
      </c>
      <c r="J222" s="3"/>
    </row>
    <row r="223" spans="1:10" ht="12.75">
      <c r="A223" s="13"/>
      <c r="B223" s="6" t="s">
        <v>207</v>
      </c>
      <c r="C223" s="4">
        <f>SUM(C225:C228)</f>
        <v>427545</v>
      </c>
      <c r="D223" s="4">
        <f>SUM(D225:D229)</f>
        <v>9000</v>
      </c>
      <c r="E223" s="4">
        <f>SUM(E225:E228)</f>
        <v>317201</v>
      </c>
      <c r="F223" s="4">
        <f>SUM(F225:F229)</f>
        <v>9000</v>
      </c>
      <c r="G223" s="31">
        <f>SUM(G225:G227)</f>
        <v>414496</v>
      </c>
      <c r="H223" s="4">
        <v>0</v>
      </c>
      <c r="I223" s="3">
        <f>G223/C223*100</f>
        <v>96.94792361038019</v>
      </c>
      <c r="J223" s="3">
        <v>0</v>
      </c>
    </row>
    <row r="224" spans="1:10" ht="12.75">
      <c r="A224" s="13"/>
      <c r="B224" s="11" t="s">
        <v>49</v>
      </c>
      <c r="C224" s="6"/>
      <c r="D224" s="6"/>
      <c r="E224" s="6"/>
      <c r="F224" s="6"/>
      <c r="G224" s="6"/>
      <c r="H224" s="6"/>
      <c r="I224" s="3"/>
      <c r="J224" s="3"/>
    </row>
    <row r="225" spans="1:10" ht="12.75">
      <c r="A225" s="13"/>
      <c r="B225" s="11" t="s">
        <v>50</v>
      </c>
      <c r="C225" s="6">
        <v>390500</v>
      </c>
      <c r="D225" s="6"/>
      <c r="E225" s="6">
        <v>293093</v>
      </c>
      <c r="F225" s="15"/>
      <c r="G225" s="6">
        <v>390498</v>
      </c>
      <c r="H225" s="6"/>
      <c r="I225" s="3">
        <f>G225/C225*100</f>
        <v>99.99948783610756</v>
      </c>
      <c r="J225" s="3"/>
    </row>
    <row r="226" spans="1:10" ht="12.75">
      <c r="A226" s="13"/>
      <c r="B226" s="11" t="s">
        <v>51</v>
      </c>
      <c r="C226" s="6">
        <v>20612</v>
      </c>
      <c r="D226" s="6"/>
      <c r="E226" s="6">
        <v>10358</v>
      </c>
      <c r="F226" s="15"/>
      <c r="G226" s="6">
        <v>11859</v>
      </c>
      <c r="H226" s="6"/>
      <c r="I226" s="3">
        <f>G226/C226*100</f>
        <v>57.53444595381332</v>
      </c>
      <c r="J226" s="3"/>
    </row>
    <row r="227" spans="1:10" ht="12" customHeight="1">
      <c r="A227" s="13"/>
      <c r="B227" s="11" t="s">
        <v>52</v>
      </c>
      <c r="C227" s="6">
        <v>16433</v>
      </c>
      <c r="D227" s="6"/>
      <c r="E227" s="6">
        <v>13750</v>
      </c>
      <c r="F227" s="15"/>
      <c r="G227" s="6">
        <v>12139</v>
      </c>
      <c r="H227" s="6"/>
      <c r="I227" s="3">
        <f>G227/C227*100</f>
        <v>73.86965252844885</v>
      </c>
      <c r="J227" s="3"/>
    </row>
    <row r="228" spans="1:10" ht="12" customHeight="1" hidden="1">
      <c r="A228" s="13"/>
      <c r="B228" s="28" t="s">
        <v>120</v>
      </c>
      <c r="C228" s="6"/>
      <c r="D228" s="6"/>
      <c r="E228" s="6"/>
      <c r="F228" s="26"/>
      <c r="G228" s="6"/>
      <c r="H228" s="6"/>
      <c r="I228" s="3" t="e">
        <f>G228/C228*100</f>
        <v>#DIV/0!</v>
      </c>
      <c r="J228" s="3"/>
    </row>
    <row r="229" spans="1:10" ht="12" customHeight="1">
      <c r="A229" s="13"/>
      <c r="B229" s="28" t="s">
        <v>120</v>
      </c>
      <c r="C229" s="6"/>
      <c r="D229" s="6">
        <v>9000</v>
      </c>
      <c r="E229" s="6"/>
      <c r="F229" s="26">
        <v>9000</v>
      </c>
      <c r="G229" s="6"/>
      <c r="H229" s="6">
        <v>0</v>
      </c>
      <c r="I229" s="3"/>
      <c r="J229" s="3">
        <v>0</v>
      </c>
    </row>
    <row r="230" spans="1:10" ht="12" customHeight="1">
      <c r="A230" s="13"/>
      <c r="B230" s="19" t="s">
        <v>214</v>
      </c>
      <c r="C230" s="6">
        <v>900</v>
      </c>
      <c r="D230" s="6"/>
      <c r="E230" s="6"/>
      <c r="F230" s="26"/>
      <c r="G230" s="6">
        <v>0</v>
      </c>
      <c r="H230" s="6"/>
      <c r="I230" s="3">
        <v>0</v>
      </c>
      <c r="J230" s="3"/>
    </row>
    <row r="231" spans="1:10" ht="21" customHeight="1">
      <c r="A231" s="13"/>
      <c r="B231" s="45" t="s">
        <v>200</v>
      </c>
      <c r="C231" s="6">
        <v>8668</v>
      </c>
      <c r="D231" s="6"/>
      <c r="E231" s="29">
        <v>7800</v>
      </c>
      <c r="F231" s="26"/>
      <c r="G231" s="29">
        <v>8668</v>
      </c>
      <c r="H231" s="6"/>
      <c r="I231" s="3">
        <f aca="true" t="shared" si="13" ref="I231:I236">G231/C231*100</f>
        <v>100</v>
      </c>
      <c r="J231" s="3"/>
    </row>
    <row r="232" spans="1:10" ht="12" customHeight="1">
      <c r="A232" s="13"/>
      <c r="B232" s="42" t="s">
        <v>197</v>
      </c>
      <c r="C232" s="29">
        <v>18509</v>
      </c>
      <c r="D232" s="6"/>
      <c r="E232" s="6">
        <v>11181</v>
      </c>
      <c r="F232" s="26"/>
      <c r="G232" s="29">
        <v>15335</v>
      </c>
      <c r="H232" s="6"/>
      <c r="I232" s="3">
        <f t="shared" si="13"/>
        <v>82.85158571505754</v>
      </c>
      <c r="J232" s="3"/>
    </row>
    <row r="233" spans="1:10" ht="14.25" customHeight="1">
      <c r="A233" s="13"/>
      <c r="B233" s="19" t="s">
        <v>165</v>
      </c>
      <c r="C233" s="6">
        <v>59520</v>
      </c>
      <c r="D233" s="6"/>
      <c r="E233" s="29">
        <v>59520</v>
      </c>
      <c r="F233" s="15"/>
      <c r="G233" s="29">
        <v>59520</v>
      </c>
      <c r="H233" s="6"/>
      <c r="I233" s="3">
        <f t="shared" si="13"/>
        <v>100</v>
      </c>
      <c r="J233" s="3"/>
    </row>
    <row r="234" spans="1:10" ht="14.25" customHeight="1">
      <c r="A234" s="13"/>
      <c r="B234" s="29" t="s">
        <v>164</v>
      </c>
      <c r="C234" s="6">
        <v>8000</v>
      </c>
      <c r="D234" s="6"/>
      <c r="E234" s="6">
        <v>8000</v>
      </c>
      <c r="F234" s="15"/>
      <c r="G234" s="29">
        <v>8000</v>
      </c>
      <c r="H234" s="6"/>
      <c r="I234" s="3">
        <f t="shared" si="13"/>
        <v>100</v>
      </c>
      <c r="J234" s="3"/>
    </row>
    <row r="235" spans="1:10" ht="35.25" customHeight="1">
      <c r="A235" s="13"/>
      <c r="B235" s="17" t="s">
        <v>166</v>
      </c>
      <c r="C235" s="6">
        <v>8500</v>
      </c>
      <c r="D235" s="6"/>
      <c r="E235" s="29">
        <v>6390</v>
      </c>
      <c r="F235" s="15"/>
      <c r="G235" s="29">
        <v>4665</v>
      </c>
      <c r="H235" s="6"/>
      <c r="I235" s="3">
        <f t="shared" si="13"/>
        <v>54.88235294117647</v>
      </c>
      <c r="J235" s="3"/>
    </row>
    <row r="236" spans="1:10" ht="12.75">
      <c r="A236" s="13"/>
      <c r="B236" s="4" t="s">
        <v>30</v>
      </c>
      <c r="C236" s="4">
        <f aca="true" t="shared" si="14" ref="C236:H236">C238+C247</f>
        <v>1318000</v>
      </c>
      <c r="D236" s="31">
        <f t="shared" si="14"/>
        <v>6124180</v>
      </c>
      <c r="E236" s="4">
        <f t="shared" si="14"/>
        <v>1030600</v>
      </c>
      <c r="F236" s="31">
        <f t="shared" si="14"/>
        <v>6937974</v>
      </c>
      <c r="G236" s="4">
        <f t="shared" si="14"/>
        <v>1261624</v>
      </c>
      <c r="H236" s="31">
        <f t="shared" si="14"/>
        <v>1584495</v>
      </c>
      <c r="I236" s="3">
        <f t="shared" si="13"/>
        <v>95.7226100151745</v>
      </c>
      <c r="J236" s="3">
        <f>H236/F236*100</f>
        <v>22.838007176158342</v>
      </c>
    </row>
    <row r="237" spans="1:10" ht="12.75">
      <c r="A237" s="13"/>
      <c r="B237" s="80" t="s">
        <v>7</v>
      </c>
      <c r="C237" s="80"/>
      <c r="D237" s="80"/>
      <c r="E237" s="80"/>
      <c r="F237" s="80"/>
      <c r="G237" s="80"/>
      <c r="H237" s="80"/>
      <c r="I237" s="80"/>
      <c r="J237" s="80"/>
    </row>
    <row r="238" spans="1:10" ht="12.75">
      <c r="A238" s="4" t="s">
        <v>31</v>
      </c>
      <c r="B238" s="4" t="s">
        <v>32</v>
      </c>
      <c r="C238" s="4">
        <f>C240+C241+C242</f>
        <v>20000</v>
      </c>
      <c r="D238" s="4">
        <f>SUM(D241:D246)</f>
        <v>6124180</v>
      </c>
      <c r="E238" s="4"/>
      <c r="F238" s="4">
        <f>SUM(F241:F246)</f>
        <v>6937974</v>
      </c>
      <c r="G238" s="4">
        <f>G240+G241+G242</f>
        <v>0</v>
      </c>
      <c r="H238" s="4">
        <f>SUM(H241:H246)</f>
        <v>1584495</v>
      </c>
      <c r="I238" s="3"/>
      <c r="J238" s="3">
        <f>H238/F238*100</f>
        <v>22.838007176158342</v>
      </c>
    </row>
    <row r="239" spans="1:10" ht="12.75">
      <c r="A239" s="13"/>
      <c r="B239" s="80" t="s">
        <v>7</v>
      </c>
      <c r="C239" s="80"/>
      <c r="D239" s="80"/>
      <c r="E239" s="80"/>
      <c r="F239" s="80"/>
      <c r="G239" s="80"/>
      <c r="H239" s="80"/>
      <c r="I239" s="80"/>
      <c r="J239" s="80"/>
    </row>
    <row r="240" spans="1:10" ht="12.75">
      <c r="A240" s="13"/>
      <c r="B240" s="6" t="s">
        <v>215</v>
      </c>
      <c r="C240" s="36">
        <v>20000</v>
      </c>
      <c r="D240" s="28"/>
      <c r="E240" s="28"/>
      <c r="F240" s="28"/>
      <c r="G240" s="36">
        <v>0</v>
      </c>
      <c r="H240" s="28"/>
      <c r="I240" s="28"/>
      <c r="J240" s="28"/>
    </row>
    <row r="241" spans="1:10" ht="12.75">
      <c r="A241" s="13"/>
      <c r="B241" s="6" t="s">
        <v>184</v>
      </c>
      <c r="C241" s="28"/>
      <c r="D241" s="36">
        <v>1012889</v>
      </c>
      <c r="E241" s="28"/>
      <c r="F241" s="36">
        <v>891889</v>
      </c>
      <c r="G241" s="28"/>
      <c r="H241" s="57">
        <v>59366</v>
      </c>
      <c r="I241" s="28"/>
      <c r="J241" s="3">
        <f aca="true" t="shared" si="15" ref="J241:J302">H241/D241*100</f>
        <v>5.861056838409737</v>
      </c>
    </row>
    <row r="242" spans="1:10" ht="22.5">
      <c r="A242" s="13"/>
      <c r="B242" s="34" t="s">
        <v>185</v>
      </c>
      <c r="C242" s="6"/>
      <c r="D242" s="36">
        <v>691123</v>
      </c>
      <c r="E242" s="6"/>
      <c r="F242" s="36">
        <v>691123</v>
      </c>
      <c r="G242" s="6"/>
      <c r="H242" s="57">
        <v>493677</v>
      </c>
      <c r="I242" s="3"/>
      <c r="J242" s="3">
        <f t="shared" si="15"/>
        <v>71.4311345447916</v>
      </c>
    </row>
    <row r="243" spans="1:10" ht="12.75" hidden="1">
      <c r="A243" s="13"/>
      <c r="B243" s="6" t="s">
        <v>69</v>
      </c>
      <c r="C243" s="6"/>
      <c r="D243" s="6">
        <v>0</v>
      </c>
      <c r="E243" s="6"/>
      <c r="F243" s="6"/>
      <c r="G243" s="6"/>
      <c r="H243" s="6">
        <v>0</v>
      </c>
      <c r="I243" s="3" t="e">
        <f>G243/E243*100</f>
        <v>#DIV/0!</v>
      </c>
      <c r="J243" s="3" t="e">
        <f t="shared" si="15"/>
        <v>#DIV/0!</v>
      </c>
    </row>
    <row r="244" spans="1:10" ht="12.75" hidden="1">
      <c r="A244" s="13"/>
      <c r="B244" s="6" t="s">
        <v>33</v>
      </c>
      <c r="C244" s="6"/>
      <c r="D244" s="6">
        <v>0</v>
      </c>
      <c r="E244" s="6"/>
      <c r="F244" s="6"/>
      <c r="G244" s="6"/>
      <c r="H244" s="6">
        <v>0</v>
      </c>
      <c r="I244" s="3" t="e">
        <f>G244/E244*100</f>
        <v>#DIV/0!</v>
      </c>
      <c r="J244" s="3" t="e">
        <f t="shared" si="15"/>
        <v>#DIV/0!</v>
      </c>
    </row>
    <row r="245" spans="1:10" ht="12.75" hidden="1">
      <c r="A245" s="13"/>
      <c r="B245" s="6" t="s">
        <v>119</v>
      </c>
      <c r="C245" s="6"/>
      <c r="D245" s="6"/>
      <c r="E245" s="6"/>
      <c r="F245" s="6"/>
      <c r="G245" s="6"/>
      <c r="H245" s="6"/>
      <c r="I245" s="3"/>
      <c r="J245" s="3" t="e">
        <f t="shared" si="15"/>
        <v>#DIV/0!</v>
      </c>
    </row>
    <row r="246" spans="1:10" ht="68.25" customHeight="1">
      <c r="A246" s="13"/>
      <c r="B246" s="20" t="s">
        <v>205</v>
      </c>
      <c r="C246" s="6"/>
      <c r="D246" s="6">
        <v>4420168</v>
      </c>
      <c r="E246" s="6"/>
      <c r="F246" s="6">
        <v>5354962</v>
      </c>
      <c r="G246" s="6"/>
      <c r="H246" s="6">
        <v>1031452</v>
      </c>
      <c r="I246" s="3"/>
      <c r="J246" s="3">
        <f t="shared" si="15"/>
        <v>23.335131153386023</v>
      </c>
    </row>
    <row r="247" spans="1:10" ht="12.75">
      <c r="A247" s="4" t="s">
        <v>34</v>
      </c>
      <c r="B247" s="4" t="s">
        <v>35</v>
      </c>
      <c r="C247" s="4">
        <f>SUM(C249:C255)</f>
        <v>1298000</v>
      </c>
      <c r="D247" s="4"/>
      <c r="E247" s="4">
        <f>SUM(E249:E252)</f>
        <v>1030600</v>
      </c>
      <c r="F247" s="4"/>
      <c r="G247" s="4">
        <f>SUM(G249:G252)</f>
        <v>1261624</v>
      </c>
      <c r="H247" s="4"/>
      <c r="I247" s="3">
        <f>G247/C247*100</f>
        <v>97.1975346687211</v>
      </c>
      <c r="J247" s="3"/>
    </row>
    <row r="248" spans="1:10" ht="12.75">
      <c r="A248" s="13"/>
      <c r="B248" s="11" t="s">
        <v>7</v>
      </c>
      <c r="C248" s="6"/>
      <c r="D248" s="6"/>
      <c r="E248" s="6"/>
      <c r="F248" s="6"/>
      <c r="G248" s="6"/>
      <c r="H248" s="6"/>
      <c r="I248" s="3"/>
      <c r="J248" s="3"/>
    </row>
    <row r="249" spans="1:10" ht="12.75">
      <c r="A249" s="13"/>
      <c r="B249" s="6" t="s">
        <v>71</v>
      </c>
      <c r="C249" s="6">
        <v>1298000</v>
      </c>
      <c r="D249" s="6"/>
      <c r="E249" s="6">
        <v>1030600</v>
      </c>
      <c r="F249" s="6"/>
      <c r="G249" s="6">
        <v>1261624</v>
      </c>
      <c r="H249" s="6"/>
      <c r="I249" s="3">
        <f>G249/C249*100</f>
        <v>97.1975346687211</v>
      </c>
      <c r="J249" s="3"/>
    </row>
    <row r="250" spans="1:10" ht="12.75" hidden="1">
      <c r="A250" s="13"/>
      <c r="B250" s="6"/>
      <c r="C250" s="6"/>
      <c r="D250" s="6">
        <v>0</v>
      </c>
      <c r="E250" s="6"/>
      <c r="F250" s="6"/>
      <c r="G250" s="6"/>
      <c r="H250" s="6">
        <v>0</v>
      </c>
      <c r="I250" s="3" t="e">
        <f>G250/E250*100</f>
        <v>#DIV/0!</v>
      </c>
      <c r="J250" s="3" t="e">
        <f t="shared" si="15"/>
        <v>#DIV/0!</v>
      </c>
    </row>
    <row r="251" spans="1:10" ht="12.75" hidden="1">
      <c r="A251" s="13"/>
      <c r="B251" s="6" t="s">
        <v>36</v>
      </c>
      <c r="C251" s="6"/>
      <c r="D251" s="6"/>
      <c r="E251" s="6"/>
      <c r="F251" s="6"/>
      <c r="G251" s="6"/>
      <c r="H251" s="6"/>
      <c r="I251" s="3" t="e">
        <f>G251/E251*100</f>
        <v>#DIV/0!</v>
      </c>
      <c r="J251" s="3" t="e">
        <f t="shared" si="15"/>
        <v>#DIV/0!</v>
      </c>
    </row>
    <row r="252" spans="1:10" ht="12.75" hidden="1">
      <c r="A252" s="13"/>
      <c r="B252" s="6" t="s">
        <v>44</v>
      </c>
      <c r="C252" s="6"/>
      <c r="D252" s="6"/>
      <c r="E252" s="6"/>
      <c r="F252" s="6"/>
      <c r="G252" s="6"/>
      <c r="H252" s="6"/>
      <c r="I252" s="3" t="e">
        <f>G252/E252*100</f>
        <v>#DIV/0!</v>
      </c>
      <c r="J252" s="3" t="e">
        <f t="shared" si="15"/>
        <v>#DIV/0!</v>
      </c>
    </row>
    <row r="253" spans="1:10" ht="12.75" hidden="1">
      <c r="A253" s="13"/>
      <c r="B253" s="18" t="s">
        <v>70</v>
      </c>
      <c r="C253" s="18"/>
      <c r="D253" s="6">
        <v>0</v>
      </c>
      <c r="E253" s="6">
        <v>0</v>
      </c>
      <c r="F253" s="6"/>
      <c r="G253" s="6">
        <v>0</v>
      </c>
      <c r="H253" s="6">
        <v>0</v>
      </c>
      <c r="I253" s="3"/>
      <c r="J253" s="3" t="e">
        <f t="shared" si="15"/>
        <v>#DIV/0!</v>
      </c>
    </row>
    <row r="254" spans="1:10" ht="22.5" hidden="1">
      <c r="A254" s="13"/>
      <c r="B254" s="34" t="s">
        <v>160</v>
      </c>
      <c r="C254" s="18"/>
      <c r="D254" s="6"/>
      <c r="E254" s="6"/>
      <c r="F254" s="6"/>
      <c r="G254" s="6"/>
      <c r="H254" s="6"/>
      <c r="I254" s="3"/>
      <c r="J254" s="3" t="e">
        <f t="shared" si="15"/>
        <v>#DIV/0!</v>
      </c>
    </row>
    <row r="255" spans="1:10" ht="22.5" hidden="1">
      <c r="A255" s="13"/>
      <c r="B255" s="34" t="s">
        <v>177</v>
      </c>
      <c r="C255" s="18"/>
      <c r="D255" s="6"/>
      <c r="E255" s="6"/>
      <c r="F255" s="6"/>
      <c r="G255" s="6"/>
      <c r="H255" s="6"/>
      <c r="I255" s="3"/>
      <c r="J255" s="3" t="e">
        <f t="shared" si="15"/>
        <v>#DIV/0!</v>
      </c>
    </row>
    <row r="256" spans="1:10" ht="12.75">
      <c r="A256" s="13"/>
      <c r="B256" s="4" t="s">
        <v>37</v>
      </c>
      <c r="C256" s="4">
        <f aca="true" t="shared" si="16" ref="C256:H256">C258+C263</f>
        <v>3887583</v>
      </c>
      <c r="D256" s="4">
        <f t="shared" si="16"/>
        <v>853513</v>
      </c>
      <c r="E256" s="4">
        <f t="shared" si="16"/>
        <v>2877428</v>
      </c>
      <c r="F256" s="31">
        <f t="shared" si="16"/>
        <v>710800</v>
      </c>
      <c r="G256" s="4">
        <f t="shared" si="16"/>
        <v>3841771</v>
      </c>
      <c r="H256" s="31">
        <f t="shared" si="16"/>
        <v>754911</v>
      </c>
      <c r="I256" s="3">
        <f aca="true" t="shared" si="17" ref="I256:J319">G256/C256*100</f>
        <v>98.8215814299013</v>
      </c>
      <c r="J256" s="3">
        <f t="shared" si="15"/>
        <v>88.44751046556995</v>
      </c>
    </row>
    <row r="257" spans="1:10" ht="12.75">
      <c r="A257" s="13"/>
      <c r="B257" s="11" t="s">
        <v>7</v>
      </c>
      <c r="C257" s="6"/>
      <c r="D257" s="6"/>
      <c r="E257" s="6"/>
      <c r="F257" s="6"/>
      <c r="G257" s="6"/>
      <c r="H257" s="6"/>
      <c r="I257" s="3"/>
      <c r="J257" s="3"/>
    </row>
    <row r="258" spans="1:10" ht="22.5" customHeight="1">
      <c r="A258" s="13"/>
      <c r="B258" s="34" t="s">
        <v>105</v>
      </c>
      <c r="C258" s="4">
        <f aca="true" t="shared" si="18" ref="C258:H258">SUM(C260:C265)</f>
        <v>3887583</v>
      </c>
      <c r="D258" s="31">
        <f t="shared" si="18"/>
        <v>853513</v>
      </c>
      <c r="E258" s="4">
        <f t="shared" si="18"/>
        <v>2877428</v>
      </c>
      <c r="F258" s="31">
        <f t="shared" si="18"/>
        <v>710800</v>
      </c>
      <c r="G258" s="4">
        <f t="shared" si="18"/>
        <v>3841771</v>
      </c>
      <c r="H258" s="31">
        <f t="shared" si="18"/>
        <v>754911</v>
      </c>
      <c r="I258" s="3">
        <f t="shared" si="17"/>
        <v>98.8215814299013</v>
      </c>
      <c r="J258" s="3">
        <f t="shared" si="15"/>
        <v>88.44751046556995</v>
      </c>
    </row>
    <row r="259" spans="1:10" ht="12.75">
      <c r="A259" s="13"/>
      <c r="B259" s="11" t="s">
        <v>49</v>
      </c>
      <c r="C259" s="6"/>
      <c r="D259" s="6"/>
      <c r="E259" s="6"/>
      <c r="F259" s="6"/>
      <c r="G259" s="6"/>
      <c r="H259" s="6"/>
      <c r="I259" s="3"/>
      <c r="J259" s="3"/>
    </row>
    <row r="260" spans="1:10" ht="12.75">
      <c r="A260" s="13"/>
      <c r="B260" s="11" t="s">
        <v>50</v>
      </c>
      <c r="C260" s="6">
        <v>3225190</v>
      </c>
      <c r="D260" s="6">
        <v>198900</v>
      </c>
      <c r="E260" s="36">
        <v>2434142</v>
      </c>
      <c r="F260" s="53">
        <v>127600</v>
      </c>
      <c r="G260" s="6">
        <v>3224577</v>
      </c>
      <c r="H260" s="29">
        <v>186576</v>
      </c>
      <c r="I260" s="3">
        <f t="shared" si="17"/>
        <v>99.9809933678326</v>
      </c>
      <c r="J260" s="3">
        <f t="shared" si="15"/>
        <v>93.80392156862744</v>
      </c>
    </row>
    <row r="261" spans="1:10" ht="12.75">
      <c r="A261" s="13"/>
      <c r="B261" s="11" t="s">
        <v>51</v>
      </c>
      <c r="C261" s="6">
        <v>520900</v>
      </c>
      <c r="D261" s="6">
        <v>147470</v>
      </c>
      <c r="E261" s="36">
        <v>316820</v>
      </c>
      <c r="F261" s="53">
        <v>99750</v>
      </c>
      <c r="G261" s="6">
        <v>516979</v>
      </c>
      <c r="H261" s="29">
        <v>134669</v>
      </c>
      <c r="I261" s="3">
        <f t="shared" si="17"/>
        <v>99.24726435016318</v>
      </c>
      <c r="J261" s="3">
        <f t="shared" si="15"/>
        <v>91.31959042517123</v>
      </c>
    </row>
    <row r="262" spans="1:10" ht="12.75">
      <c r="A262" s="13"/>
      <c r="B262" s="11" t="s">
        <v>52</v>
      </c>
      <c r="C262" s="6">
        <v>61630</v>
      </c>
      <c r="D262" s="6">
        <v>128900</v>
      </c>
      <c r="E262" s="36">
        <v>49914</v>
      </c>
      <c r="F262" s="36">
        <v>129950</v>
      </c>
      <c r="G262" s="6">
        <v>42227</v>
      </c>
      <c r="H262" s="6">
        <v>114120</v>
      </c>
      <c r="I262" s="3">
        <f t="shared" si="17"/>
        <v>68.51695602790848</v>
      </c>
      <c r="J262" s="3">
        <f t="shared" si="15"/>
        <v>88.53374709076803</v>
      </c>
    </row>
    <row r="263" spans="1:10" ht="12.75" hidden="1">
      <c r="A263" s="13"/>
      <c r="B263" s="6" t="s">
        <v>48</v>
      </c>
      <c r="C263" s="6">
        <v>0</v>
      </c>
      <c r="D263" s="6">
        <v>0</v>
      </c>
      <c r="E263" s="15"/>
      <c r="F263" s="54"/>
      <c r="G263" s="6"/>
      <c r="H263" s="6">
        <v>0</v>
      </c>
      <c r="I263" s="3" t="e">
        <f t="shared" si="17"/>
        <v>#DIV/0!</v>
      </c>
      <c r="J263" s="3" t="e">
        <f t="shared" si="15"/>
        <v>#DIV/0!</v>
      </c>
    </row>
    <row r="264" spans="1:10" ht="12.75">
      <c r="A264" s="13"/>
      <c r="B264" s="28" t="s">
        <v>120</v>
      </c>
      <c r="C264" s="6"/>
      <c r="D264" s="29">
        <v>378243</v>
      </c>
      <c r="E264" s="15"/>
      <c r="F264" s="53">
        <v>353500</v>
      </c>
      <c r="G264" s="6"/>
      <c r="H264" s="6">
        <v>319546</v>
      </c>
      <c r="I264" s="3"/>
      <c r="J264" s="3">
        <f t="shared" si="15"/>
        <v>84.48166919149858</v>
      </c>
    </row>
    <row r="265" spans="1:10" ht="12.75">
      <c r="A265" s="13"/>
      <c r="B265" s="11" t="s">
        <v>106</v>
      </c>
      <c r="C265" s="6">
        <v>79863</v>
      </c>
      <c r="D265" s="6"/>
      <c r="E265" s="36">
        <v>76552</v>
      </c>
      <c r="F265" s="26"/>
      <c r="G265" s="6">
        <v>57988</v>
      </c>
      <c r="H265" s="6"/>
      <c r="I265" s="3">
        <f t="shared" si="17"/>
        <v>72.60934350074503</v>
      </c>
      <c r="J265" s="3"/>
    </row>
    <row r="266" spans="1:10" ht="12.75">
      <c r="A266" s="13"/>
      <c r="B266" s="4" t="s">
        <v>38</v>
      </c>
      <c r="C266" s="4">
        <f>SUM(C268:C274)</f>
        <v>1436788</v>
      </c>
      <c r="D266" s="4">
        <f>SUM(D268:D273)</f>
        <v>287192</v>
      </c>
      <c r="E266" s="4">
        <f>SUM(E268:E274)</f>
        <v>1102196</v>
      </c>
      <c r="F266" s="31">
        <f>SUM(F268:F273)</f>
        <v>228909</v>
      </c>
      <c r="G266" s="4">
        <f>SUM(G268:G274)</f>
        <v>1404961</v>
      </c>
      <c r="H266" s="4">
        <f>SUM(H268:H273)</f>
        <v>133781</v>
      </c>
      <c r="I266" s="3">
        <f t="shared" si="17"/>
        <v>97.7848506529843</v>
      </c>
      <c r="J266" s="3">
        <f t="shared" si="15"/>
        <v>46.58242569430903</v>
      </c>
    </row>
    <row r="267" spans="1:10" ht="12.75">
      <c r="A267" s="13"/>
      <c r="B267" s="11" t="s">
        <v>49</v>
      </c>
      <c r="C267" s="4"/>
      <c r="D267" s="4"/>
      <c r="E267" s="4"/>
      <c r="F267" s="4"/>
      <c r="G267" s="4"/>
      <c r="H267" s="4"/>
      <c r="I267" s="3"/>
      <c r="J267" s="3"/>
    </row>
    <row r="268" spans="1:10" ht="12.75">
      <c r="A268" s="13"/>
      <c r="B268" s="11" t="s">
        <v>50</v>
      </c>
      <c r="C268" s="6">
        <v>1178636</v>
      </c>
      <c r="D268" s="6"/>
      <c r="E268" s="6">
        <v>846984</v>
      </c>
      <c r="F268" s="15"/>
      <c r="G268" s="6">
        <v>1178070</v>
      </c>
      <c r="H268" s="6"/>
      <c r="I268" s="3">
        <f t="shared" si="17"/>
        <v>99.95197838857798</v>
      </c>
      <c r="J268" s="3"/>
    </row>
    <row r="269" spans="1:10" ht="12.75">
      <c r="A269" s="13"/>
      <c r="B269" s="11" t="s">
        <v>51</v>
      </c>
      <c r="C269" s="6">
        <v>183962</v>
      </c>
      <c r="D269" s="6">
        <v>838</v>
      </c>
      <c r="E269" s="6">
        <v>170350</v>
      </c>
      <c r="F269" s="53">
        <v>550</v>
      </c>
      <c r="G269" s="6">
        <v>172665</v>
      </c>
      <c r="H269" s="6">
        <v>785</v>
      </c>
      <c r="I269" s="3">
        <f t="shared" si="17"/>
        <v>93.85905784890357</v>
      </c>
      <c r="J269" s="3">
        <f t="shared" si="15"/>
        <v>93.67541766109785</v>
      </c>
    </row>
    <row r="270" spans="1:10" ht="12.75">
      <c r="A270" s="13"/>
      <c r="B270" s="11" t="s">
        <v>52</v>
      </c>
      <c r="C270" s="6">
        <v>13030</v>
      </c>
      <c r="D270" s="6">
        <v>24941</v>
      </c>
      <c r="E270" s="6">
        <v>12512</v>
      </c>
      <c r="F270" s="53">
        <v>14682</v>
      </c>
      <c r="G270" s="6">
        <v>9216</v>
      </c>
      <c r="H270" s="6">
        <v>22840</v>
      </c>
      <c r="I270" s="3">
        <f t="shared" si="17"/>
        <v>70.72908672294705</v>
      </c>
      <c r="J270" s="3">
        <f t="shared" si="15"/>
        <v>91.57611964235596</v>
      </c>
    </row>
    <row r="271" spans="1:10" ht="12.75" hidden="1">
      <c r="A271" s="13"/>
      <c r="B271" s="4"/>
      <c r="C271" s="4"/>
      <c r="D271" s="4">
        <v>0</v>
      </c>
      <c r="E271" s="4"/>
      <c r="F271" s="54"/>
      <c r="G271" s="4"/>
      <c r="H271" s="4">
        <v>0</v>
      </c>
      <c r="I271" s="3" t="e">
        <f t="shared" si="17"/>
        <v>#DIV/0!</v>
      </c>
      <c r="J271" s="3" t="e">
        <f t="shared" si="15"/>
        <v>#DIV/0!</v>
      </c>
    </row>
    <row r="272" spans="1:10" ht="12.75" hidden="1">
      <c r="A272" s="13"/>
      <c r="B272" s="6" t="s">
        <v>39</v>
      </c>
      <c r="C272" s="6"/>
      <c r="D272" s="6"/>
      <c r="E272" s="6"/>
      <c r="F272" s="54" t="s">
        <v>57</v>
      </c>
      <c r="G272" s="6"/>
      <c r="H272" s="6"/>
      <c r="I272" s="3" t="e">
        <f t="shared" si="17"/>
        <v>#DIV/0!</v>
      </c>
      <c r="J272" s="3" t="e">
        <f t="shared" si="15"/>
        <v>#DIV/0!</v>
      </c>
    </row>
    <row r="273" spans="1:10" ht="12.75">
      <c r="A273" s="13"/>
      <c r="B273" s="28" t="s">
        <v>120</v>
      </c>
      <c r="C273" s="6"/>
      <c r="D273" s="29">
        <v>261413</v>
      </c>
      <c r="E273" s="6"/>
      <c r="F273" s="36">
        <v>213677</v>
      </c>
      <c r="G273" s="6"/>
      <c r="H273" s="6">
        <v>110156</v>
      </c>
      <c r="I273" s="3"/>
      <c r="J273" s="3">
        <f t="shared" si="15"/>
        <v>42.13868476319082</v>
      </c>
    </row>
    <row r="274" spans="1:10" ht="12.75">
      <c r="A274" s="13"/>
      <c r="B274" s="6" t="s">
        <v>89</v>
      </c>
      <c r="C274" s="6">
        <v>61160</v>
      </c>
      <c r="D274" s="6"/>
      <c r="E274" s="6">
        <v>72350</v>
      </c>
      <c r="F274" s="15"/>
      <c r="G274" s="6">
        <v>45010</v>
      </c>
      <c r="H274" s="6"/>
      <c r="I274" s="3">
        <f t="shared" si="17"/>
        <v>73.5938521909745</v>
      </c>
      <c r="J274" s="3"/>
    </row>
    <row r="275" spans="1:10" ht="12.75">
      <c r="A275" s="13"/>
      <c r="B275" s="4" t="s">
        <v>61</v>
      </c>
      <c r="C275" s="4"/>
      <c r="D275" s="4">
        <v>5442711</v>
      </c>
      <c r="E275" s="4"/>
      <c r="F275" s="46">
        <v>3687302</v>
      </c>
      <c r="G275" s="4"/>
      <c r="H275" s="4">
        <v>698965</v>
      </c>
      <c r="I275" s="3"/>
      <c r="J275" s="3">
        <f t="shared" si="15"/>
        <v>12.842221459122118</v>
      </c>
    </row>
    <row r="276" spans="1:10" ht="12.75" hidden="1">
      <c r="A276" s="13"/>
      <c r="B276" s="6" t="s">
        <v>7</v>
      </c>
      <c r="C276" s="4"/>
      <c r="D276" s="6"/>
      <c r="E276" s="6"/>
      <c r="F276" s="50"/>
      <c r="G276" s="6"/>
      <c r="H276" s="6"/>
      <c r="I276" s="3" t="e">
        <f t="shared" si="17"/>
        <v>#DIV/0!</v>
      </c>
      <c r="J276" s="3" t="e">
        <f t="shared" si="15"/>
        <v>#DIV/0!</v>
      </c>
    </row>
    <row r="277" spans="1:10" ht="12.75" hidden="1">
      <c r="A277" s="13"/>
      <c r="B277" s="6"/>
      <c r="C277" s="6"/>
      <c r="D277" s="6"/>
      <c r="E277" s="6"/>
      <c r="F277" s="50"/>
      <c r="G277" s="6"/>
      <c r="H277" s="6"/>
      <c r="I277" s="3" t="e">
        <f t="shared" si="17"/>
        <v>#DIV/0!</v>
      </c>
      <c r="J277" s="3" t="e">
        <f t="shared" si="15"/>
        <v>#DIV/0!</v>
      </c>
    </row>
    <row r="278" spans="1:10" ht="12.75" hidden="1">
      <c r="A278" s="13"/>
      <c r="B278" s="6" t="s">
        <v>40</v>
      </c>
      <c r="C278" s="6"/>
      <c r="D278" s="6"/>
      <c r="E278" s="6"/>
      <c r="F278" s="50"/>
      <c r="G278" s="6"/>
      <c r="H278" s="6"/>
      <c r="I278" s="3" t="e">
        <f t="shared" si="17"/>
        <v>#DIV/0!</v>
      </c>
      <c r="J278" s="3" t="e">
        <f t="shared" si="15"/>
        <v>#DIV/0!</v>
      </c>
    </row>
    <row r="279" spans="1:10" ht="22.5" hidden="1">
      <c r="A279" s="13"/>
      <c r="B279" s="23" t="s">
        <v>167</v>
      </c>
      <c r="C279" s="6"/>
      <c r="D279" s="18"/>
      <c r="E279" s="6"/>
      <c r="F279" s="51"/>
      <c r="G279" s="6"/>
      <c r="H279" s="18"/>
      <c r="I279" s="3" t="e">
        <f t="shared" si="17"/>
        <v>#DIV/0!</v>
      </c>
      <c r="J279" s="3" t="e">
        <f t="shared" si="15"/>
        <v>#DIV/0!</v>
      </c>
    </row>
    <row r="280" spans="1:10" ht="12.75">
      <c r="A280" s="13"/>
      <c r="B280" s="18" t="s">
        <v>110</v>
      </c>
      <c r="C280" s="6"/>
      <c r="D280" s="18">
        <v>32383</v>
      </c>
      <c r="E280" s="6"/>
      <c r="F280" s="52">
        <v>14383</v>
      </c>
      <c r="G280" s="6"/>
      <c r="H280" s="18">
        <v>10075</v>
      </c>
      <c r="I280" s="3"/>
      <c r="J280" s="3">
        <f t="shared" si="15"/>
        <v>31.11200321156162</v>
      </c>
    </row>
    <row r="281" spans="1:10" ht="12.75">
      <c r="A281" s="13"/>
      <c r="B281" s="4" t="s">
        <v>107</v>
      </c>
      <c r="C281" s="4">
        <v>1072250</v>
      </c>
      <c r="D281" s="4">
        <v>1677939</v>
      </c>
      <c r="E281" s="4">
        <v>773019</v>
      </c>
      <c r="F281" s="46">
        <v>1264239</v>
      </c>
      <c r="G281" s="31">
        <v>832260</v>
      </c>
      <c r="H281" s="18">
        <v>631598</v>
      </c>
      <c r="I281" s="3">
        <f t="shared" si="17"/>
        <v>77.61809279552342</v>
      </c>
      <c r="J281" s="3">
        <f t="shared" si="15"/>
        <v>37.64129685286533</v>
      </c>
    </row>
    <row r="282" spans="1:10" ht="22.5">
      <c r="A282" s="13"/>
      <c r="B282" s="34" t="s">
        <v>108</v>
      </c>
      <c r="C282" s="19">
        <v>1001000</v>
      </c>
      <c r="D282" s="4"/>
      <c r="E282" s="19">
        <v>701769</v>
      </c>
      <c r="F282" s="4"/>
      <c r="G282" s="19">
        <v>761010</v>
      </c>
      <c r="H282" s="19"/>
      <c r="I282" s="3">
        <f t="shared" si="17"/>
        <v>76.02497502497502</v>
      </c>
      <c r="J282" s="3"/>
    </row>
    <row r="283" spans="1:10" ht="12.75">
      <c r="A283" s="13"/>
      <c r="B283" s="19" t="s">
        <v>109</v>
      </c>
      <c r="C283" s="19">
        <v>71250</v>
      </c>
      <c r="D283" s="4"/>
      <c r="E283" s="19">
        <v>71250</v>
      </c>
      <c r="F283" s="4"/>
      <c r="G283" s="19">
        <v>71250</v>
      </c>
      <c r="H283" s="4"/>
      <c r="I283" s="3">
        <f t="shared" si="17"/>
        <v>100</v>
      </c>
      <c r="J283" s="3"/>
    </row>
    <row r="284" spans="1:10" ht="22.5">
      <c r="A284" s="13"/>
      <c r="B284" s="34" t="s">
        <v>161</v>
      </c>
      <c r="C284" s="19"/>
      <c r="D284" s="42">
        <v>1677939</v>
      </c>
      <c r="E284" s="19"/>
      <c r="F284" s="42">
        <v>1264239</v>
      </c>
      <c r="G284" s="4"/>
      <c r="H284" s="19">
        <v>631598</v>
      </c>
      <c r="I284" s="3"/>
      <c r="J284" s="3">
        <f t="shared" si="15"/>
        <v>37.64129685286533</v>
      </c>
    </row>
    <row r="285" spans="1:10" ht="22.5">
      <c r="A285" s="13"/>
      <c r="B285" s="23" t="s">
        <v>159</v>
      </c>
      <c r="C285" s="4">
        <v>11000</v>
      </c>
      <c r="D285" s="31">
        <v>5000</v>
      </c>
      <c r="E285" s="4">
        <v>17000</v>
      </c>
      <c r="F285" s="4">
        <v>5000</v>
      </c>
      <c r="G285" s="46">
        <v>8652</v>
      </c>
      <c r="H285" s="4">
        <v>0</v>
      </c>
      <c r="I285" s="3">
        <f t="shared" si="17"/>
        <v>78.65454545454546</v>
      </c>
      <c r="J285" s="3">
        <v>0</v>
      </c>
    </row>
    <row r="286" spans="1:10" ht="12.75" hidden="1">
      <c r="A286" s="13"/>
      <c r="B286" s="4" t="s">
        <v>62</v>
      </c>
      <c r="C286" s="4"/>
      <c r="D286" s="4">
        <v>0</v>
      </c>
      <c r="E286" s="4"/>
      <c r="F286" s="4"/>
      <c r="G286" s="31"/>
      <c r="H286" s="4">
        <v>0</v>
      </c>
      <c r="I286" s="3" t="e">
        <f t="shared" si="17"/>
        <v>#DIV/0!</v>
      </c>
      <c r="J286" s="3" t="e">
        <f t="shared" si="15"/>
        <v>#DIV/0!</v>
      </c>
    </row>
    <row r="287" spans="1:10" ht="12.75" hidden="1">
      <c r="A287" s="13"/>
      <c r="B287" s="23"/>
      <c r="C287" s="4"/>
      <c r="D287" s="4"/>
      <c r="E287" s="4"/>
      <c r="F287" s="4"/>
      <c r="G287" s="31"/>
      <c r="H287" s="4"/>
      <c r="I287" s="3" t="e">
        <f t="shared" si="17"/>
        <v>#DIV/0!</v>
      </c>
      <c r="J287" s="3" t="e">
        <f t="shared" si="15"/>
        <v>#DIV/0!</v>
      </c>
    </row>
    <row r="288" spans="1:10" ht="22.5">
      <c r="A288" s="13"/>
      <c r="B288" s="23" t="s">
        <v>80</v>
      </c>
      <c r="C288" s="4"/>
      <c r="D288" s="4">
        <v>902000</v>
      </c>
      <c r="E288" s="4"/>
      <c r="F288" s="31">
        <v>802000</v>
      </c>
      <c r="G288" s="4"/>
      <c r="H288" s="4">
        <v>313000</v>
      </c>
      <c r="I288" s="3"/>
      <c r="J288" s="3">
        <f t="shared" si="15"/>
        <v>34.70066518847006</v>
      </c>
    </row>
    <row r="289" spans="1:10" ht="22.5" hidden="1">
      <c r="A289" s="13"/>
      <c r="B289" s="23" t="s">
        <v>90</v>
      </c>
      <c r="C289" s="4"/>
      <c r="D289" s="4"/>
      <c r="E289" s="4"/>
      <c r="F289" s="4"/>
      <c r="G289" s="4"/>
      <c r="H289" s="4"/>
      <c r="I289" s="3" t="e">
        <f t="shared" si="17"/>
        <v>#DIV/0!</v>
      </c>
      <c r="J289" s="3" t="e">
        <f t="shared" si="15"/>
        <v>#DIV/0!</v>
      </c>
    </row>
    <row r="290" spans="1:10" ht="22.5">
      <c r="A290" s="13"/>
      <c r="B290" s="23" t="s">
        <v>216</v>
      </c>
      <c r="C290" s="4">
        <v>4907</v>
      </c>
      <c r="D290" s="4"/>
      <c r="E290" s="4"/>
      <c r="F290" s="4"/>
      <c r="G290" s="4">
        <v>0</v>
      </c>
      <c r="H290" s="4"/>
      <c r="I290" s="3">
        <f t="shared" si="17"/>
        <v>0</v>
      </c>
      <c r="J290" s="3"/>
    </row>
    <row r="291" spans="1:10" ht="12.75">
      <c r="A291" s="13"/>
      <c r="B291" s="4" t="s">
        <v>41</v>
      </c>
      <c r="C291" s="31">
        <v>13763</v>
      </c>
      <c r="D291" s="4"/>
      <c r="E291" s="4">
        <v>0</v>
      </c>
      <c r="F291" s="4"/>
      <c r="G291" s="4">
        <v>0</v>
      </c>
      <c r="H291" s="4"/>
      <c r="I291" s="3">
        <f t="shared" si="17"/>
        <v>0</v>
      </c>
      <c r="J291" s="3"/>
    </row>
    <row r="292" spans="1:10" ht="12.75">
      <c r="A292" s="13"/>
      <c r="B292" s="4" t="s">
        <v>72</v>
      </c>
      <c r="C292" s="31">
        <f aca="true" t="shared" si="19" ref="C292:H292">SUM(C293:C315)</f>
        <v>172243</v>
      </c>
      <c r="D292" s="31">
        <f t="shared" si="19"/>
        <v>10400</v>
      </c>
      <c r="E292" s="31">
        <f t="shared" si="19"/>
        <v>174443</v>
      </c>
      <c r="F292" s="31">
        <f t="shared" si="19"/>
        <v>10400</v>
      </c>
      <c r="G292" s="31">
        <f t="shared" si="19"/>
        <v>113837</v>
      </c>
      <c r="H292" s="31">
        <f t="shared" si="19"/>
        <v>0</v>
      </c>
      <c r="I292" s="3">
        <f t="shared" si="17"/>
        <v>66.09092967493599</v>
      </c>
      <c r="J292" s="3">
        <f t="shared" si="15"/>
        <v>0</v>
      </c>
    </row>
    <row r="293" spans="1:10" ht="12.75" customHeight="1" hidden="1">
      <c r="A293" s="13"/>
      <c r="B293" s="19"/>
      <c r="C293" s="62"/>
      <c r="D293" s="19"/>
      <c r="E293" s="42"/>
      <c r="F293" s="19"/>
      <c r="G293" s="42"/>
      <c r="H293" s="19"/>
      <c r="I293" s="3" t="e">
        <f t="shared" si="17"/>
        <v>#DIV/0!</v>
      </c>
      <c r="J293" s="3" t="e">
        <f t="shared" si="15"/>
        <v>#DIV/0!</v>
      </c>
    </row>
    <row r="294" spans="1:10" ht="12.75">
      <c r="A294" s="13"/>
      <c r="B294" s="19" t="s">
        <v>191</v>
      </c>
      <c r="C294" s="42">
        <v>3343</v>
      </c>
      <c r="D294" s="19"/>
      <c r="E294" s="42">
        <v>3343</v>
      </c>
      <c r="F294" s="19"/>
      <c r="G294" s="42">
        <v>3343</v>
      </c>
      <c r="H294" s="19"/>
      <c r="I294" s="3">
        <f t="shared" si="17"/>
        <v>100</v>
      </c>
      <c r="J294" s="3"/>
    </row>
    <row r="295" spans="1:10" ht="22.5">
      <c r="A295" s="13"/>
      <c r="B295" s="34" t="s">
        <v>190</v>
      </c>
      <c r="C295" s="42">
        <v>13500</v>
      </c>
      <c r="D295" s="31"/>
      <c r="E295" s="42">
        <v>13500</v>
      </c>
      <c r="F295" s="4"/>
      <c r="G295" s="42">
        <v>13500</v>
      </c>
      <c r="H295" s="4"/>
      <c r="I295" s="3">
        <f t="shared" si="17"/>
        <v>100</v>
      </c>
      <c r="J295" s="3"/>
    </row>
    <row r="296" spans="1:10" ht="15" customHeight="1" hidden="1">
      <c r="A296" s="13"/>
      <c r="B296" s="19"/>
      <c r="C296" s="62"/>
      <c r="D296" s="4"/>
      <c r="E296" s="4"/>
      <c r="F296" s="4"/>
      <c r="G296" s="31"/>
      <c r="H296" s="4"/>
      <c r="I296" s="3" t="e">
        <f t="shared" si="17"/>
        <v>#DIV/0!</v>
      </c>
      <c r="J296" s="3" t="e">
        <f t="shared" si="15"/>
        <v>#DIV/0!</v>
      </c>
    </row>
    <row r="297" spans="1:10" ht="15" customHeight="1" hidden="1">
      <c r="A297" s="13"/>
      <c r="B297" s="19"/>
      <c r="C297" s="62"/>
      <c r="D297" s="4"/>
      <c r="E297" s="4"/>
      <c r="F297" s="4"/>
      <c r="G297" s="31"/>
      <c r="H297" s="4"/>
      <c r="I297" s="3" t="e">
        <f t="shared" si="17"/>
        <v>#DIV/0!</v>
      </c>
      <c r="J297" s="3" t="e">
        <f t="shared" si="15"/>
        <v>#DIV/0!</v>
      </c>
    </row>
    <row r="298" spans="1:10" ht="22.5">
      <c r="A298" s="13"/>
      <c r="B298" s="34" t="s">
        <v>187</v>
      </c>
      <c r="C298" s="42">
        <v>70000</v>
      </c>
      <c r="D298" s="4"/>
      <c r="E298" s="19">
        <v>66500</v>
      </c>
      <c r="F298" s="4"/>
      <c r="G298" s="42">
        <v>32994</v>
      </c>
      <c r="H298" s="4"/>
      <c r="I298" s="3">
        <f t="shared" si="17"/>
        <v>47.13428571428571</v>
      </c>
      <c r="J298" s="3"/>
    </row>
    <row r="299" spans="1:10" ht="12" customHeight="1" hidden="1">
      <c r="A299" s="13"/>
      <c r="B299" s="34"/>
      <c r="C299" s="42"/>
      <c r="D299" s="4"/>
      <c r="E299" s="4"/>
      <c r="F299" s="4"/>
      <c r="G299" s="31"/>
      <c r="H299" s="4"/>
      <c r="I299" s="3" t="e">
        <f t="shared" si="17"/>
        <v>#DIV/0!</v>
      </c>
      <c r="J299" s="3" t="e">
        <f t="shared" si="15"/>
        <v>#DIV/0!</v>
      </c>
    </row>
    <row r="300" spans="1:10" ht="11.25" customHeight="1" hidden="1">
      <c r="A300" s="13"/>
      <c r="B300" s="19"/>
      <c r="C300" s="42"/>
      <c r="D300" s="4"/>
      <c r="E300" s="4"/>
      <c r="F300" s="4"/>
      <c r="G300" s="31"/>
      <c r="H300" s="4"/>
      <c r="I300" s="3" t="e">
        <f t="shared" si="17"/>
        <v>#DIV/0!</v>
      </c>
      <c r="J300" s="3" t="e">
        <f t="shared" si="15"/>
        <v>#DIV/0!</v>
      </c>
    </row>
    <row r="301" spans="1:10" ht="14.25" customHeight="1" hidden="1">
      <c r="A301" s="13"/>
      <c r="B301" s="44" t="s">
        <v>158</v>
      </c>
      <c r="C301" s="64"/>
      <c r="D301" s="4"/>
      <c r="E301" s="4"/>
      <c r="F301" s="4"/>
      <c r="G301" s="31"/>
      <c r="H301" s="4"/>
      <c r="I301" s="3" t="e">
        <f t="shared" si="17"/>
        <v>#DIV/0!</v>
      </c>
      <c r="J301" s="3" t="e">
        <f t="shared" si="15"/>
        <v>#DIV/0!</v>
      </c>
    </row>
    <row r="302" spans="1:10" ht="12" customHeight="1" hidden="1">
      <c r="A302" s="13"/>
      <c r="B302" s="44"/>
      <c r="C302" s="64"/>
      <c r="D302" s="4"/>
      <c r="E302" s="4"/>
      <c r="F302" s="4"/>
      <c r="G302" s="31"/>
      <c r="H302" s="4"/>
      <c r="I302" s="3" t="e">
        <f t="shared" si="17"/>
        <v>#DIV/0!</v>
      </c>
      <c r="J302" s="3" t="e">
        <f t="shared" si="15"/>
        <v>#DIV/0!</v>
      </c>
    </row>
    <row r="303" spans="1:10" ht="25.5" customHeight="1">
      <c r="A303" s="13"/>
      <c r="B303" s="44" t="s">
        <v>186</v>
      </c>
      <c r="C303" s="64">
        <v>50000</v>
      </c>
      <c r="D303" s="4"/>
      <c r="E303" s="19">
        <v>60000</v>
      </c>
      <c r="F303" s="4"/>
      <c r="G303" s="42">
        <v>40000</v>
      </c>
      <c r="H303" s="4"/>
      <c r="I303" s="3">
        <f t="shared" si="17"/>
        <v>80</v>
      </c>
      <c r="J303" s="3"/>
    </row>
    <row r="304" spans="1:10" ht="12.75" customHeight="1">
      <c r="A304" s="13"/>
      <c r="B304" s="44" t="s">
        <v>189</v>
      </c>
      <c r="C304" s="64">
        <v>7000</v>
      </c>
      <c r="D304" s="19"/>
      <c r="E304" s="42">
        <v>7000</v>
      </c>
      <c r="F304" s="19"/>
      <c r="G304" s="42">
        <v>7000</v>
      </c>
      <c r="H304" s="19"/>
      <c r="I304" s="3">
        <f t="shared" si="17"/>
        <v>100</v>
      </c>
      <c r="J304" s="3"/>
    </row>
    <row r="305" spans="1:10" ht="12" customHeight="1" hidden="1">
      <c r="A305" s="13"/>
      <c r="B305" s="70"/>
      <c r="C305" s="71"/>
      <c r="D305" s="72"/>
      <c r="E305" s="72"/>
      <c r="F305" s="72"/>
      <c r="G305" s="64"/>
      <c r="H305" s="72"/>
      <c r="I305" s="3" t="e">
        <f t="shared" si="17"/>
        <v>#DIV/0!</v>
      </c>
      <c r="J305" s="3" t="e">
        <f t="shared" si="17"/>
        <v>#DIV/0!</v>
      </c>
    </row>
    <row r="306" spans="1:10" ht="20.25" customHeight="1" hidden="1">
      <c r="A306" s="13"/>
      <c r="B306" s="70"/>
      <c r="C306" s="63"/>
      <c r="D306" s="72"/>
      <c r="E306" s="72"/>
      <c r="F306" s="72"/>
      <c r="G306" s="64"/>
      <c r="H306" s="72"/>
      <c r="I306" s="3" t="e">
        <f t="shared" si="17"/>
        <v>#DIV/0!</v>
      </c>
      <c r="J306" s="3" t="e">
        <f t="shared" si="17"/>
        <v>#DIV/0!</v>
      </c>
    </row>
    <row r="307" spans="1:10" ht="12.75" customHeight="1" hidden="1">
      <c r="A307" s="13"/>
      <c r="B307" s="4"/>
      <c r="C307" s="61"/>
      <c r="D307" s="4"/>
      <c r="E307" s="4"/>
      <c r="F307" s="4"/>
      <c r="G307" s="31"/>
      <c r="H307" s="4"/>
      <c r="I307" s="3" t="e">
        <f t="shared" si="17"/>
        <v>#DIV/0!</v>
      </c>
      <c r="J307" s="3" t="e">
        <f t="shared" si="17"/>
        <v>#DIV/0!</v>
      </c>
    </row>
    <row r="308" spans="1:10" ht="12" customHeight="1" hidden="1">
      <c r="A308" s="13"/>
      <c r="B308" s="23"/>
      <c r="C308" s="61"/>
      <c r="D308" s="4"/>
      <c r="E308" s="4"/>
      <c r="F308" s="4"/>
      <c r="G308" s="31"/>
      <c r="H308" s="4"/>
      <c r="I308" s="3" t="e">
        <f t="shared" si="17"/>
        <v>#DIV/0!</v>
      </c>
      <c r="J308" s="3" t="e">
        <f t="shared" si="17"/>
        <v>#DIV/0!</v>
      </c>
    </row>
    <row r="309" spans="1:10" ht="13.5" customHeight="1" hidden="1">
      <c r="A309" s="13"/>
      <c r="B309" s="23"/>
      <c r="C309" s="61"/>
      <c r="D309" s="4"/>
      <c r="E309" s="4"/>
      <c r="F309" s="4"/>
      <c r="G309" s="31"/>
      <c r="H309" s="4"/>
      <c r="I309" s="3" t="e">
        <f t="shared" si="17"/>
        <v>#DIV/0!</v>
      </c>
      <c r="J309" s="3" t="e">
        <f t="shared" si="17"/>
        <v>#DIV/0!</v>
      </c>
    </row>
    <row r="310" spans="1:10" ht="12" customHeight="1" hidden="1">
      <c r="A310" s="13"/>
      <c r="B310" s="23"/>
      <c r="C310" s="61"/>
      <c r="D310" s="4"/>
      <c r="E310" s="4"/>
      <c r="F310" s="4"/>
      <c r="G310" s="31"/>
      <c r="H310" s="4"/>
      <c r="I310" s="3" t="e">
        <f t="shared" si="17"/>
        <v>#DIV/0!</v>
      </c>
      <c r="J310" s="3" t="e">
        <f t="shared" si="17"/>
        <v>#DIV/0!</v>
      </c>
    </row>
    <row r="311" spans="1:10" ht="12.75" customHeight="1" hidden="1">
      <c r="A311" s="13"/>
      <c r="B311" s="44"/>
      <c r="C311" s="63"/>
      <c r="D311" s="4"/>
      <c r="E311" s="19"/>
      <c r="F311" s="4"/>
      <c r="G311" s="42"/>
      <c r="H311" s="4"/>
      <c r="I311" s="3" t="e">
        <f t="shared" si="17"/>
        <v>#DIV/0!</v>
      </c>
      <c r="J311" s="3" t="e">
        <f t="shared" si="17"/>
        <v>#DIV/0!</v>
      </c>
    </row>
    <row r="312" spans="1:10" ht="14.25" customHeight="1">
      <c r="A312" s="13"/>
      <c r="B312" s="44" t="s">
        <v>188</v>
      </c>
      <c r="C312" s="64">
        <v>28400</v>
      </c>
      <c r="D312" s="4"/>
      <c r="E312" s="19">
        <v>24100</v>
      </c>
      <c r="F312" s="4"/>
      <c r="G312" s="42">
        <v>17000</v>
      </c>
      <c r="H312" s="4"/>
      <c r="I312" s="3">
        <f t="shared" si="17"/>
        <v>59.859154929577464</v>
      </c>
      <c r="J312" s="3"/>
    </row>
    <row r="313" spans="1:10" ht="12" customHeight="1" hidden="1">
      <c r="A313" s="13"/>
      <c r="B313" s="23"/>
      <c r="C313" s="4"/>
      <c r="D313" s="4"/>
      <c r="E313" s="4"/>
      <c r="F313" s="4"/>
      <c r="G313" s="4"/>
      <c r="H313" s="4"/>
      <c r="I313" s="3" t="e">
        <f t="shared" si="17"/>
        <v>#DIV/0!</v>
      </c>
      <c r="J313" s="3" t="e">
        <f t="shared" si="17"/>
        <v>#DIV/0!</v>
      </c>
    </row>
    <row r="314" spans="1:10" ht="12" customHeight="1" hidden="1">
      <c r="A314" s="13"/>
      <c r="B314" s="23"/>
      <c r="C314" s="4"/>
      <c r="D314" s="4"/>
      <c r="E314" s="4"/>
      <c r="F314" s="15"/>
      <c r="G314" s="4"/>
      <c r="H314" s="4"/>
      <c r="I314" s="3" t="e">
        <f t="shared" si="17"/>
        <v>#DIV/0!</v>
      </c>
      <c r="J314" s="3" t="e">
        <f t="shared" si="17"/>
        <v>#DIV/0!</v>
      </c>
    </row>
    <row r="315" spans="1:10" ht="12.75">
      <c r="A315" s="13"/>
      <c r="B315" s="34" t="s">
        <v>192</v>
      </c>
      <c r="C315" s="4"/>
      <c r="D315" s="19">
        <v>10400</v>
      </c>
      <c r="E315" s="4"/>
      <c r="F315" s="26">
        <v>10400</v>
      </c>
      <c r="G315" s="4"/>
      <c r="H315" s="19">
        <v>0</v>
      </c>
      <c r="I315" s="3"/>
      <c r="J315" s="3">
        <f t="shared" si="17"/>
        <v>0</v>
      </c>
    </row>
    <row r="316" spans="1:10" ht="12.75">
      <c r="A316" s="13"/>
      <c r="B316" s="4" t="s">
        <v>73</v>
      </c>
      <c r="C316" s="4"/>
      <c r="D316" s="4">
        <v>31775</v>
      </c>
      <c r="E316" s="4"/>
      <c r="F316" s="31">
        <v>31775</v>
      </c>
      <c r="G316" s="4"/>
      <c r="H316" s="31">
        <v>9906</v>
      </c>
      <c r="I316" s="3"/>
      <c r="J316" s="3">
        <f t="shared" si="17"/>
        <v>31.175452399685287</v>
      </c>
    </row>
    <row r="317" spans="1:10" ht="12.75">
      <c r="A317" s="13"/>
      <c r="B317" s="4" t="s">
        <v>65</v>
      </c>
      <c r="C317" s="4"/>
      <c r="D317" s="4">
        <v>69599</v>
      </c>
      <c r="E317" s="4"/>
      <c r="F317" s="31">
        <v>69599</v>
      </c>
      <c r="G317" s="4"/>
      <c r="H317" s="4">
        <v>59398</v>
      </c>
      <c r="I317" s="3"/>
      <c r="J317" s="3">
        <f t="shared" si="17"/>
        <v>85.34318021810658</v>
      </c>
    </row>
    <row r="318" spans="1:10" ht="12.75">
      <c r="A318" s="13"/>
      <c r="B318" s="4" t="s">
        <v>162</v>
      </c>
      <c r="C318" s="4"/>
      <c r="D318" s="4">
        <v>21200</v>
      </c>
      <c r="E318" s="4"/>
      <c r="F318" s="46">
        <v>21200</v>
      </c>
      <c r="G318" s="4"/>
      <c r="H318" s="4">
        <v>21200</v>
      </c>
      <c r="I318" s="3"/>
      <c r="J318" s="3">
        <f t="shared" si="17"/>
        <v>100</v>
      </c>
    </row>
    <row r="319" spans="1:10" ht="12.75" hidden="1">
      <c r="A319" s="13"/>
      <c r="B319" s="23"/>
      <c r="C319" s="4"/>
      <c r="D319" s="4"/>
      <c r="E319" s="4"/>
      <c r="F319" s="46"/>
      <c r="G319" s="4"/>
      <c r="H319" s="4"/>
      <c r="I319" s="3"/>
      <c r="J319" s="3" t="e">
        <f t="shared" si="17"/>
        <v>#DIV/0!</v>
      </c>
    </row>
    <row r="320" spans="1:10" ht="22.5" hidden="1">
      <c r="A320" s="13"/>
      <c r="B320" s="23" t="s">
        <v>81</v>
      </c>
      <c r="C320" s="4"/>
      <c r="D320" s="4"/>
      <c r="E320" s="4"/>
      <c r="F320" s="46"/>
      <c r="G320" s="4"/>
      <c r="H320" s="4"/>
      <c r="I320" s="3"/>
      <c r="J320" s="3" t="e">
        <f aca="true" t="shared" si="20" ref="J320:J326">H320/D320*100</f>
        <v>#DIV/0!</v>
      </c>
    </row>
    <row r="321" spans="1:10" ht="12.75">
      <c r="A321" s="13"/>
      <c r="B321" s="23" t="s">
        <v>163</v>
      </c>
      <c r="C321" s="4"/>
      <c r="D321" s="4">
        <v>206253</v>
      </c>
      <c r="E321" s="4"/>
      <c r="F321" s="46">
        <v>163453</v>
      </c>
      <c r="G321" s="4"/>
      <c r="H321" s="4">
        <v>136220</v>
      </c>
      <c r="I321" s="3"/>
      <c r="J321" s="3">
        <f t="shared" si="20"/>
        <v>66.04509995006134</v>
      </c>
    </row>
    <row r="322" spans="1:10" ht="12.75">
      <c r="A322" s="13"/>
      <c r="B322" s="4" t="s">
        <v>178</v>
      </c>
      <c r="C322" s="4"/>
      <c r="D322" s="4">
        <v>123052</v>
      </c>
      <c r="E322" s="4"/>
      <c r="F322" s="46">
        <v>123052</v>
      </c>
      <c r="G322" s="4"/>
      <c r="H322" s="4">
        <v>93719</v>
      </c>
      <c r="I322" s="3"/>
      <c r="J322" s="3">
        <f t="shared" si="20"/>
        <v>76.16211032734128</v>
      </c>
    </row>
    <row r="323" spans="1:10" ht="12.75" hidden="1">
      <c r="A323" s="13"/>
      <c r="B323" s="4"/>
      <c r="C323" s="4"/>
      <c r="D323" s="4"/>
      <c r="E323" s="4"/>
      <c r="F323" s="46">
        <v>34900</v>
      </c>
      <c r="G323" s="4"/>
      <c r="H323" s="4"/>
      <c r="I323" s="3"/>
      <c r="J323" s="3"/>
    </row>
    <row r="324" spans="1:10" ht="12.75">
      <c r="A324" s="13"/>
      <c r="B324" s="10" t="s">
        <v>42</v>
      </c>
      <c r="C324" s="3">
        <f>C185+C192+C200+C236+C256+C266+C281+C285+C287+C289+C291+C292+C290</f>
        <v>98917442</v>
      </c>
      <c r="D324" s="38">
        <f>D185+D192+D200+D236+D256+D266+D275+D276+D279+D280+D281+D285+D288+D292+D316+D317+D318+D321+D322+D323</f>
        <v>21584691</v>
      </c>
      <c r="E324" s="38">
        <f>E185+E192+E200+E236+E256+E266+E281+E285+E287+E289+E291+E292</f>
        <v>74152440</v>
      </c>
      <c r="F324" s="38">
        <f>F185+F192+F200+F236+F256+F266+F275+F276+F279+F280+F281+F285+F288+F292+F316+F317+F318+F321+F322+F323</f>
        <v>18494858</v>
      </c>
      <c r="G324" s="38">
        <f>G185+G192+G200+G236+G256+G266+G281+G285+G287+G289+G291+G292</f>
        <v>97433338</v>
      </c>
      <c r="H324" s="38">
        <f>H185+H192+H200+H236+H256+H266+H275+H276+H279+H280+H281+H285+H288+H292+H316+H317+H318+H321+H322</f>
        <v>8777535</v>
      </c>
      <c r="I324" s="3">
        <f>G324/C324*100</f>
        <v>98.49965388308364</v>
      </c>
      <c r="J324" s="3">
        <f t="shared" si="20"/>
        <v>40.665557825219736</v>
      </c>
    </row>
    <row r="325" spans="1:10" ht="12.75">
      <c r="A325" s="13"/>
      <c r="B325" s="4" t="s">
        <v>206</v>
      </c>
      <c r="C325" s="4"/>
      <c r="D325" s="4">
        <v>34900</v>
      </c>
      <c r="E325" s="9"/>
      <c r="F325" s="9"/>
      <c r="G325" s="4"/>
      <c r="H325" s="4">
        <v>34900</v>
      </c>
      <c r="I325" s="3"/>
      <c r="J325" s="3">
        <f t="shared" si="20"/>
        <v>100</v>
      </c>
    </row>
    <row r="326" spans="1:10" ht="12.75">
      <c r="A326" s="13"/>
      <c r="B326" s="10" t="s">
        <v>42</v>
      </c>
      <c r="C326" s="24">
        <f>C324-C325</f>
        <v>98917442</v>
      </c>
      <c r="D326" s="58">
        <f>D324+D325</f>
        <v>21619591</v>
      </c>
      <c r="E326" s="47">
        <f>E324+E325</f>
        <v>74152440</v>
      </c>
      <c r="F326" s="60">
        <f>F324+F325</f>
        <v>18494858</v>
      </c>
      <c r="G326" s="47">
        <f>G324+G325</f>
        <v>97433338</v>
      </c>
      <c r="H326" s="25">
        <f>H324+H325</f>
        <v>8812435</v>
      </c>
      <c r="I326" s="3">
        <f>G326/C326*100</f>
        <v>98.49965388308364</v>
      </c>
      <c r="J326" s="3">
        <f t="shared" si="20"/>
        <v>40.761340027200326</v>
      </c>
    </row>
    <row r="327" spans="1:10" ht="12.75">
      <c r="A327" s="13"/>
      <c r="B327" s="31"/>
      <c r="C327" s="4"/>
      <c r="D327" s="4"/>
      <c r="E327" s="4"/>
      <c r="F327" s="4"/>
      <c r="G327" s="31"/>
      <c r="H327" s="4"/>
      <c r="I327" s="3"/>
      <c r="J327" s="3"/>
    </row>
    <row r="328" spans="1:10" ht="12.75">
      <c r="A328" s="13"/>
      <c r="B328" s="4" t="s">
        <v>155</v>
      </c>
      <c r="C328" s="4"/>
      <c r="D328" s="4"/>
      <c r="E328" s="4"/>
      <c r="F328" s="4"/>
      <c r="G328" s="4"/>
      <c r="H328" s="4"/>
      <c r="I328" s="3"/>
      <c r="J328" s="3"/>
    </row>
    <row r="329" spans="1:10" ht="12.75">
      <c r="A329" s="13"/>
      <c r="B329" s="4" t="s">
        <v>63</v>
      </c>
      <c r="C329" s="4"/>
      <c r="D329" s="4"/>
      <c r="E329" s="4"/>
      <c r="F329" s="4"/>
      <c r="G329" s="48">
        <v>2144143</v>
      </c>
      <c r="H329" s="31">
        <v>5144245</v>
      </c>
      <c r="I329" s="3"/>
      <c r="J329" s="3"/>
    </row>
    <row r="330" spans="1:10" ht="12.75">
      <c r="A330" s="13"/>
      <c r="B330" s="4" t="s">
        <v>64</v>
      </c>
      <c r="C330" s="4"/>
      <c r="D330" s="4"/>
      <c r="E330" s="4"/>
      <c r="F330" s="4"/>
      <c r="G330" s="31">
        <v>2139212</v>
      </c>
      <c r="H330" s="31">
        <v>11699721</v>
      </c>
      <c r="I330" s="3"/>
      <c r="J330" s="3"/>
    </row>
    <row r="331" spans="1:10" ht="12.75">
      <c r="A331" s="13"/>
      <c r="B331" s="4" t="s">
        <v>201</v>
      </c>
      <c r="C331" s="4"/>
      <c r="D331" s="4"/>
      <c r="E331" s="4"/>
      <c r="F331" s="4"/>
      <c r="G331" s="31"/>
      <c r="H331" s="31">
        <v>-37760</v>
      </c>
      <c r="I331" s="3"/>
      <c r="J331" s="3"/>
    </row>
    <row r="332" spans="1:10" ht="12.75">
      <c r="A332" s="13"/>
      <c r="B332" s="4" t="s">
        <v>208</v>
      </c>
      <c r="C332" s="4"/>
      <c r="D332" s="4"/>
      <c r="E332" s="4"/>
      <c r="F332" s="4"/>
      <c r="G332" s="31">
        <v>6177000</v>
      </c>
      <c r="H332" s="31">
        <v>0</v>
      </c>
      <c r="I332" s="3"/>
      <c r="J332" s="3"/>
    </row>
    <row r="333" spans="1:10" ht="12.75" hidden="1">
      <c r="A333" s="13"/>
      <c r="B333" s="4" t="s">
        <v>172</v>
      </c>
      <c r="C333" s="4"/>
      <c r="D333" s="4"/>
      <c r="E333" s="4"/>
      <c r="F333" s="4"/>
      <c r="G333" s="31"/>
      <c r="H333" s="31"/>
      <c r="I333" s="3" t="e">
        <f>G333/C333*100</f>
        <v>#DIV/0!</v>
      </c>
      <c r="J333" s="3"/>
    </row>
    <row r="334" spans="1:10" ht="12.75" hidden="1">
      <c r="A334" s="13"/>
      <c r="B334" s="4"/>
      <c r="C334" s="4"/>
      <c r="D334" s="4"/>
      <c r="E334" s="4"/>
      <c r="F334" s="4"/>
      <c r="G334" s="31"/>
      <c r="H334" s="31"/>
      <c r="I334" s="3" t="e">
        <f>G334/C334*100</f>
        <v>#DIV/0!</v>
      </c>
      <c r="J334" s="3"/>
    </row>
    <row r="335" spans="1:10" ht="12.75">
      <c r="A335" s="13"/>
      <c r="B335" s="4" t="s">
        <v>121</v>
      </c>
      <c r="C335" s="38">
        <f>C172-C326</f>
        <v>-1544143</v>
      </c>
      <c r="D335" s="38">
        <f>D172-D326</f>
        <v>-4485829</v>
      </c>
      <c r="E335" s="65">
        <f>E172-E326</f>
        <v>-74152440</v>
      </c>
      <c r="F335" s="66">
        <f>F172-F326</f>
        <v>-18494858</v>
      </c>
      <c r="G335" s="38">
        <f>G172-G326</f>
        <v>-6181931</v>
      </c>
      <c r="H335" s="38">
        <f>H172-H326</f>
        <v>6593236</v>
      </c>
      <c r="I335" s="3"/>
      <c r="J335" s="3"/>
    </row>
    <row r="336" spans="1:10" ht="12.75">
      <c r="A336" s="13"/>
      <c r="B336" s="4" t="s">
        <v>23</v>
      </c>
      <c r="C336" s="4">
        <v>600000</v>
      </c>
      <c r="D336" s="4"/>
      <c r="E336" s="4"/>
      <c r="F336" s="4"/>
      <c r="G336" s="4"/>
      <c r="H336" s="4"/>
      <c r="I336" s="3">
        <f>G336/C336*100</f>
        <v>0</v>
      </c>
      <c r="J336" s="3"/>
    </row>
    <row r="337" spans="1:3" ht="12.75">
      <c r="A337" s="2"/>
      <c r="B337" s="73"/>
      <c r="C337" s="2"/>
    </row>
    <row r="338" spans="1:7" ht="12.75">
      <c r="A338" s="2"/>
      <c r="B338" s="73" t="s">
        <v>193</v>
      </c>
      <c r="C338" s="2"/>
      <c r="G338" t="s">
        <v>194</v>
      </c>
    </row>
  </sheetData>
  <mergeCells count="41">
    <mergeCell ref="G9:H10"/>
    <mergeCell ref="A180:A183"/>
    <mergeCell ref="B6:J6"/>
    <mergeCell ref="A7:J7"/>
    <mergeCell ref="I9:J11"/>
    <mergeCell ref="E9:F9"/>
    <mergeCell ref="E11:F11"/>
    <mergeCell ref="B127:J127"/>
    <mergeCell ref="E181:F181"/>
    <mergeCell ref="E180:F180"/>
    <mergeCell ref="B75:J75"/>
    <mergeCell ref="B83:J83"/>
    <mergeCell ref="B89:J89"/>
    <mergeCell ref="B23:J23"/>
    <mergeCell ref="B28:J28"/>
    <mergeCell ref="B32:J32"/>
    <mergeCell ref="E182:F182"/>
    <mergeCell ref="C182:D182"/>
    <mergeCell ref="G182:H182"/>
    <mergeCell ref="B40:J40"/>
    <mergeCell ref="B100:J100"/>
    <mergeCell ref="B107:J107"/>
    <mergeCell ref="B113:J113"/>
    <mergeCell ref="B16:J16"/>
    <mergeCell ref="A14:B14"/>
    <mergeCell ref="G11:H11"/>
    <mergeCell ref="E10:F10"/>
    <mergeCell ref="C11:D11"/>
    <mergeCell ref="A9:B12"/>
    <mergeCell ref="A13:J13"/>
    <mergeCell ref="C9:D10"/>
    <mergeCell ref="B239:J239"/>
    <mergeCell ref="I180:J182"/>
    <mergeCell ref="B180:B183"/>
    <mergeCell ref="C180:D180"/>
    <mergeCell ref="G180:H180"/>
    <mergeCell ref="C181:D181"/>
    <mergeCell ref="G181:H181"/>
    <mergeCell ref="B184:J184"/>
    <mergeCell ref="B201:J201"/>
    <mergeCell ref="B237:J237"/>
  </mergeCells>
  <printOptions/>
  <pageMargins left="0.19" right="0.16" top="0.1968503937007874" bottom="0.1968503937007874" header="0.22" footer="0.21"/>
  <pageSetup horizontalDpi="600" verticalDpi="600" orientation="portrait" paperSize="9" scale="80" r:id="rId1"/>
  <rowBreaks count="3" manualBreakCount="3">
    <brk id="142" max="255" man="1"/>
    <brk id="208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Kakhov_fin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Vladimir aka punsh</cp:lastModifiedBy>
  <cp:lastPrinted>2014-03-12T11:50:57Z</cp:lastPrinted>
  <dcterms:created xsi:type="dcterms:W3CDTF">2001-04-06T14:22:53Z</dcterms:created>
  <dcterms:modified xsi:type="dcterms:W3CDTF">2014-03-12T11:55:41Z</dcterms:modified>
  <cp:category/>
  <cp:version/>
  <cp:contentType/>
  <cp:contentStatus/>
</cp:coreProperties>
</file>